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2022\депутатам отчет 2021 год\"/>
    </mc:Choice>
  </mc:AlternateContent>
  <bookViews>
    <workbookView xWindow="0" yWindow="0" windowWidth="20400" windowHeight="7755"/>
  </bookViews>
  <sheets>
    <sheet name="Доходы бюджета" sheetId="2" r:id="rId1"/>
  </sheets>
  <calcPr calcId="152511"/>
</workbook>
</file>

<file path=xl/calcChain.xml><?xml version="1.0" encoding="utf-8"?>
<calcChain xmlns="http://schemas.openxmlformats.org/spreadsheetml/2006/main">
  <c r="L52" i="2" l="1"/>
  <c r="L51" i="2"/>
  <c r="L50" i="2"/>
  <c r="L49" i="2"/>
  <c r="L48" i="2"/>
  <c r="L47" i="2"/>
  <c r="L46" i="2"/>
  <c r="L44" i="2"/>
  <c r="L43" i="2"/>
  <c r="L42" i="2"/>
  <c r="L41" i="2"/>
  <c r="L40" i="2"/>
  <c r="L39" i="2"/>
  <c r="L35" i="2"/>
  <c r="L34" i="2"/>
  <c r="L33" i="2"/>
  <c r="L27" i="2"/>
  <c r="L26" i="2"/>
  <c r="L25" i="2"/>
  <c r="L24" i="2"/>
  <c r="L23" i="2"/>
  <c r="L20" i="2"/>
  <c r="L19" i="2"/>
  <c r="L18" i="2"/>
  <c r="L17" i="2"/>
  <c r="L16" i="2"/>
  <c r="L14" i="2"/>
  <c r="L13" i="2"/>
  <c r="K55" i="2"/>
  <c r="K54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5" i="2"/>
  <c r="K34" i="2"/>
  <c r="K33" i="2"/>
  <c r="K32" i="2"/>
  <c r="K29" i="2"/>
  <c r="K27" i="2"/>
  <c r="K26" i="2"/>
  <c r="K25" i="2"/>
  <c r="K24" i="2"/>
  <c r="K23" i="2"/>
  <c r="K20" i="2"/>
  <c r="K19" i="2"/>
  <c r="K18" i="2"/>
  <c r="K17" i="2"/>
  <c r="K16" i="2"/>
  <c r="K15" i="2"/>
  <c r="K14" i="2"/>
  <c r="K13" i="2"/>
  <c r="J49" i="2"/>
  <c r="J47" i="2"/>
  <c r="J46" i="2"/>
  <c r="J45" i="2"/>
  <c r="J44" i="2"/>
  <c r="J43" i="2"/>
  <c r="J42" i="2"/>
  <c r="J39" i="2"/>
  <c r="J35" i="2"/>
  <c r="J34" i="2"/>
  <c r="J33" i="2"/>
  <c r="J27" i="2"/>
  <c r="J26" i="2"/>
  <c r="J25" i="2"/>
  <c r="J24" i="2"/>
  <c r="J20" i="2"/>
  <c r="J19" i="2"/>
  <c r="J18" i="2"/>
  <c r="J17" i="2"/>
  <c r="J16" i="2"/>
  <c r="J14" i="2"/>
  <c r="J13" i="2"/>
  <c r="I55" i="2"/>
  <c r="I54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5" i="2"/>
  <c r="I34" i="2"/>
  <c r="I33" i="2"/>
  <c r="I32" i="2"/>
  <c r="I29" i="2"/>
  <c r="I27" i="2"/>
  <c r="I26" i="2"/>
  <c r="I25" i="2"/>
  <c r="I24" i="2"/>
  <c r="I23" i="2"/>
  <c r="I20" i="2"/>
  <c r="I19" i="2"/>
  <c r="I18" i="2"/>
  <c r="I17" i="2"/>
  <c r="I16" i="2"/>
  <c r="I15" i="2"/>
  <c r="I14" i="2"/>
  <c r="I13" i="2"/>
  <c r="H55" i="2"/>
  <c r="H54" i="2"/>
  <c r="H52" i="2"/>
  <c r="H51" i="2"/>
  <c r="H50" i="2"/>
  <c r="H49" i="2"/>
  <c r="H47" i="2"/>
  <c r="H46" i="2"/>
  <c r="H44" i="2"/>
  <c r="H43" i="2"/>
  <c r="H42" i="2"/>
  <c r="H41" i="2"/>
  <c r="H40" i="2"/>
  <c r="H39" i="2"/>
  <c r="H35" i="2"/>
  <c r="H34" i="2"/>
  <c r="H33" i="2"/>
  <c r="H32" i="2"/>
  <c r="H29" i="2"/>
  <c r="H27" i="2"/>
  <c r="H26" i="2"/>
  <c r="H25" i="2"/>
  <c r="H24" i="2"/>
  <c r="H23" i="2"/>
  <c r="H20" i="2"/>
  <c r="H19" i="2"/>
  <c r="H18" i="2"/>
  <c r="H17" i="2"/>
  <c r="H16" i="2"/>
  <c r="H14" i="2"/>
  <c r="H13" i="2"/>
  <c r="G55" i="2"/>
  <c r="G54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5" i="2"/>
  <c r="G34" i="2"/>
  <c r="G33" i="2"/>
  <c r="G32" i="2"/>
  <c r="G29" i="2"/>
  <c r="G27" i="2"/>
  <c r="G26" i="2"/>
  <c r="G25" i="2"/>
  <c r="G24" i="2"/>
  <c r="G23" i="2"/>
  <c r="G22" i="2"/>
  <c r="G20" i="2"/>
  <c r="G19" i="2"/>
  <c r="G18" i="2"/>
  <c r="G17" i="2"/>
  <c r="G16" i="2"/>
  <c r="G15" i="2"/>
  <c r="G14" i="2"/>
  <c r="G13" i="2"/>
  <c r="F39" i="2"/>
  <c r="E42" i="2"/>
  <c r="F46" i="2"/>
  <c r="F13" i="2" s="1"/>
  <c r="E46" i="2"/>
  <c r="D46" i="2"/>
  <c r="F42" i="2"/>
  <c r="E39" i="2"/>
  <c r="D42" i="2"/>
  <c r="D39" i="2" s="1"/>
  <c r="F34" i="2"/>
  <c r="E34" i="2"/>
  <c r="E33" i="2" s="1"/>
  <c r="D34" i="2"/>
  <c r="F33" i="2"/>
  <c r="D33" i="2"/>
  <c r="F29" i="2"/>
  <c r="E29" i="2"/>
  <c r="D29" i="2"/>
  <c r="F26" i="2"/>
  <c r="E26" i="2"/>
  <c r="D26" i="2"/>
  <c r="F18" i="2"/>
  <c r="F17" i="2" s="1"/>
  <c r="E18" i="2"/>
  <c r="E17" i="2" s="1"/>
  <c r="D18" i="2"/>
  <c r="D17" i="2" s="1"/>
  <c r="F14" i="2"/>
  <c r="E14" i="2"/>
  <c r="D14" i="2"/>
  <c r="C51" i="2"/>
  <c r="C50" i="2" s="1"/>
  <c r="C49" i="2" s="1"/>
  <c r="C46" i="2"/>
  <c r="C42" i="2"/>
  <c r="C40" i="2"/>
  <c r="C33" i="2"/>
  <c r="C29" i="2"/>
  <c r="C26" i="2"/>
  <c r="C18" i="2"/>
  <c r="C17" i="2" s="1"/>
  <c r="C13" i="2" s="1"/>
  <c r="C14" i="2"/>
  <c r="D13" i="2" l="1"/>
  <c r="E13" i="2"/>
  <c r="C39" i="2"/>
</calcChain>
</file>

<file path=xl/sharedStrings.xml><?xml version="1.0" encoding="utf-8"?>
<sst xmlns="http://schemas.openxmlformats.org/spreadsheetml/2006/main" count="152" uniqueCount="121">
  <si>
    <t>Наименование финансового органа</t>
  </si>
  <si>
    <t>Теучежский район</t>
  </si>
  <si>
    <t>Наименование бюджета</t>
  </si>
  <si>
    <t>Собственный бюджет</t>
  </si>
  <si>
    <t>Периодичность: месячная</t>
  </si>
  <si>
    <t>1. Доходы бюджета</t>
  </si>
  <si>
    <t>Боковик</t>
  </si>
  <si>
    <t>Данные</t>
  </si>
  <si>
    <t>Наименование показателя</t>
  </si>
  <si>
    <t>Код дохода</t>
  </si>
  <si>
    <t>Факт за соответствующий период прошлого года</t>
  </si>
  <si>
    <t>Факт за текущий период</t>
  </si>
  <si>
    <t>Отклонение от факта прошлого года</t>
  </si>
  <si>
    <t>Отклонение от факта прошлого года, процент</t>
  </si>
  <si>
    <t>Отклонение от прогноза текущего периода</t>
  </si>
  <si>
    <t>Выполнение годового прогноза, процент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</si>
  <si>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</si>
  <si>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</si>
  <si>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</si>
  <si>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</si>
  <si>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прибыль организаций</t>
  </si>
  <si>
    <t>10101000000000110</t>
  </si>
  <si>
    <t>-</t>
  </si>
  <si>
    <t>Налог на доходы физических лиц</t>
  </si>
  <si>
    <t>10102000010000110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</si>
  <si>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</si>
  <si>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</si>
  <si>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</si>
  <si>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</si>
  <si>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</si>
  <si>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</si>
  <si>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</si>
  <si>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</si>
  <si>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 xml:space="preserve"> Доходы от выдачи патентов на осуществление предпринимательской деятельности при применении упрощенной системы налогообложения</t>
  </si>
  <si>
    <t>10501040020000110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</si>
  <si>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</si>
  <si>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10501050010000110</t>
  </si>
  <si>
    <t>Единый налог на вмененный доход для отдельных видов деятельности</t>
  </si>
  <si>
    <t>10502000020000110</t>
  </si>
  <si>
    <t>Единый сельскохозяйственный налог</t>
  </si>
  <si>
    <t>10503000010000110</t>
  </si>
  <si>
    <t>Налог, взимаемый в связи с применением патентной системы налогообложения</t>
  </si>
  <si>
    <t>10504000020000110</t>
  </si>
  <si>
    <t>НАЛОГИ НА ИМУЩЕСТВО</t>
  </si>
  <si>
    <t>10600000000000000</t>
  </si>
  <si>
    <t>Налог на имущество организаций</t>
  </si>
  <si>
    <t>10602000020000110</t>
  </si>
  <si>
    <t>Налог на имущество организаций по имуществу, входящему в Единую систему газоснабжения</t>
  </si>
  <si>
    <t>10602020020000110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</si>
  <si>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</si>
  <si>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</si>
  <si>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</si>
  <si>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10701000010000110</t>
  </si>
  <si>
    <t>Налог на добычу полезных ископаемых в виде углеводородного сырья</t>
  </si>
  <si>
    <t>10701010010000110</t>
  </si>
  <si>
    <t>Налог на добычу общераспространенных полезных ископаемых</t>
  </si>
  <si>
    <t>10701020010000110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</si>
  <si>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</si>
  <si>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</si>
  <si>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</si>
  <si>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</si>
  <si>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</si>
  <si>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</si>
  <si>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</si>
  <si>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</si>
  <si>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разрешения на установку рекламной конструкции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</si>
  <si>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</si>
  <si>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</si>
  <si>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</si>
  <si>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</si>
  <si>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</si>
  <si>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</si>
  <si>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</si>
  <si>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</si>
  <si>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</si>
  <si>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</si>
  <si>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</si>
  <si>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</si>
  <si>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</si>
  <si>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</si>
  <si>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11105030000000120</t>
  </si>
  <si>
    <t>Платежи от государственных и муниципальных унитарных предприятий</t>
  </si>
  <si>
    <t>11107000000000120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</si>
  <si>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</si>
  <si>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</si>
  <si>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</si>
  <si>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</si>
  <si>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</si>
  <si>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</si>
  <si>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</si>
  <si>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</si>
  <si>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</si>
  <si>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</si>
  <si>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</si>
  <si>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</si>
  <si>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</si>
  <si>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</si>
  <si>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АДМИНИСТРАТИВНЫЕ ПЛАТЕЖИ И СБОРЫ</t>
  </si>
  <si>
    <t>11500000000000000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</si>
  <si>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</si>
  <si>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</si>
  <si>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</si>
  <si>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</si>
  <si>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Руководитель</t>
  </si>
  <si>
    <t>(подпись)</t>
  </si>
  <si>
    <t>Единица измерения:  тыс.руб</t>
  </si>
  <si>
    <t>Первона-чальный план</t>
  </si>
  <si>
    <t>Уточненый план</t>
  </si>
  <si>
    <t>_________________</t>
  </si>
  <si>
    <t>А.Г. Удычак</t>
  </si>
  <si>
    <t>Отклонение от первонач. плана текущего периода</t>
  </si>
  <si>
    <t>Причины отклонения уточн. плана от факта (+/- 5%)</t>
  </si>
  <si>
    <t>Причины отклонения первонач. плана от факта (+/- 5%)</t>
  </si>
  <si>
    <t>Выполнение первонач.плана, процент</t>
  </si>
  <si>
    <t>Сведения по доходам за 2021 год</t>
  </si>
  <si>
    <t>на  1 января 2022 г.</t>
  </si>
  <si>
    <t>объясняется резким увеличением покупательского спроса на земельные участки</t>
  </si>
  <si>
    <t>увеличение налогооблагаемой базы</t>
  </si>
  <si>
    <t>переплата у крупного плательщика налога учтена в плане</t>
  </si>
  <si>
    <t>увеличением кадастровой стоимости земель сельскохозяйственного назначения и земель промышленного назначения, а также  ростом арендной платы</t>
  </si>
  <si>
    <t>расторгнуты договора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</si>
</sst>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sz val="11"/>
      <name val="Calibri"/>
      <family val="2"/>
    </font>
    <font>
      <b/>
      <sz val="9"/>
      <color indexed="8"/>
      <name val="Arial"/>
    </font>
    <font>
      <sz val="9"/>
      <color indexed="8"/>
      <name val="Arial"/>
    </font>
    <font>
      <u/>
      <sz val="9"/>
      <color indexed="8"/>
      <name val="Arial"/>
    </font>
    <font>
      <sz val="8"/>
      <color indexed="8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u/>
      <sz val="10"/>
      <color rgb="FF000000"/>
      <name val="Arial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2" borderId="0"/>
    <xf numFmtId="0" fontId="7" fillId="0" borderId="0"/>
    <xf numFmtId="0" fontId="7" fillId="0" borderId="5"/>
    <xf numFmtId="0" fontId="7" fillId="0" borderId="6">
      <alignment horizontal="center"/>
    </xf>
    <xf numFmtId="0" fontId="7" fillId="0" borderId="6"/>
    <xf numFmtId="0" fontId="6" fillId="0" borderId="0"/>
    <xf numFmtId="0" fontId="8" fillId="0" borderId="6">
      <alignment horizontal="center"/>
    </xf>
    <xf numFmtId="49" fontId="7" fillId="0" borderId="6"/>
    <xf numFmtId="0" fontId="7" fillId="0" borderId="0"/>
    <xf numFmtId="0" fontId="7" fillId="0" borderId="0">
      <alignment wrapText="1"/>
    </xf>
    <xf numFmtId="0" fontId="8" fillId="0" borderId="0">
      <alignment wrapText="1"/>
    </xf>
    <xf numFmtId="0" fontId="9" fillId="0" borderId="0">
      <alignment wrapText="1"/>
    </xf>
    <xf numFmtId="0" fontId="7" fillId="0" borderId="0">
      <alignment horizontal="center" wrapText="1"/>
    </xf>
    <xf numFmtId="0" fontId="9" fillId="0" borderId="0">
      <alignment horizontal="center" wrapText="1"/>
    </xf>
    <xf numFmtId="0" fontId="8" fillId="0" borderId="6">
      <alignment horizontal="center" wrapText="1"/>
    </xf>
    <xf numFmtId="0" fontId="7" fillId="0" borderId="7">
      <alignment wrapText="1"/>
    </xf>
    <xf numFmtId="0" fontId="7" fillId="0" borderId="8"/>
    <xf numFmtId="0" fontId="7" fillId="0" borderId="9"/>
    <xf numFmtId="0" fontId="7" fillId="0" borderId="7"/>
  </cellStyleXfs>
  <cellXfs count="45">
    <xf numFmtId="0" fontId="0" fillId="0" borderId="0" xfId="0"/>
    <xf numFmtId="0" fontId="0" fillId="0" borderId="0" xfId="0" applyProtection="1">
      <protection locked="0"/>
    </xf>
    <xf numFmtId="0" fontId="6" fillId="0" borderId="0" xfId="11" applyNumberFormat="1" applyProtection="1"/>
    <xf numFmtId="0" fontId="3" fillId="0" borderId="8" xfId="22" applyNumberFormat="1" applyFont="1" applyProtection="1"/>
    <xf numFmtId="0" fontId="3" fillId="0" borderId="0" xfId="7" applyNumberFormat="1" applyFont="1" applyProtection="1"/>
    <xf numFmtId="0" fontId="3" fillId="0" borderId="6" xfId="9" applyNumberFormat="1" applyFont="1" applyProtection="1">
      <alignment horizontal="center"/>
    </xf>
    <xf numFmtId="0" fontId="3" fillId="0" borderId="6" xfId="9" applyNumberFormat="1" applyFont="1" applyAlignment="1" applyProtection="1">
      <alignment horizontal="center" wrapText="1"/>
    </xf>
    <xf numFmtId="0" fontId="3" fillId="0" borderId="1" xfId="9" applyNumberFormat="1" applyFont="1" applyBorder="1" applyAlignment="1" applyProtection="1">
      <alignment horizontal="center" wrapText="1"/>
    </xf>
    <xf numFmtId="0" fontId="3" fillId="0" borderId="2" xfId="23" applyNumberFormat="1" applyFont="1" applyBorder="1" applyAlignment="1" applyProtection="1">
      <alignment wrapText="1"/>
    </xf>
    <xf numFmtId="0" fontId="3" fillId="0" borderId="1" xfId="9" applyNumberFormat="1" applyFont="1" applyBorder="1" applyProtection="1">
      <alignment horizontal="center"/>
    </xf>
    <xf numFmtId="0" fontId="3" fillId="0" borderId="2" xfId="22" applyNumberFormat="1" applyFont="1" applyBorder="1" applyProtection="1"/>
    <xf numFmtId="0" fontId="3" fillId="0" borderId="6" xfId="10" applyNumberFormat="1" applyFont="1" applyProtection="1"/>
    <xf numFmtId="49" fontId="3" fillId="0" borderId="6" xfId="13" applyNumberFormat="1" applyFont="1" applyProtection="1"/>
    <xf numFmtId="0" fontId="3" fillId="0" borderId="2" xfId="22" applyNumberFormat="1" applyFont="1" applyFill="1" applyBorder="1" applyProtection="1"/>
    <xf numFmtId="0" fontId="3" fillId="0" borderId="2" xfId="22" applyNumberFormat="1" applyFont="1" applyBorder="1" applyAlignment="1" applyProtection="1">
      <alignment wrapText="1"/>
    </xf>
    <xf numFmtId="0" fontId="5" fillId="0" borderId="6" xfId="9" applyNumberFormat="1" applyFont="1" applyAlignment="1" applyProtection="1">
      <alignment horizontal="center" wrapText="1"/>
    </xf>
    <xf numFmtId="0" fontId="5" fillId="0" borderId="6" xfId="10" applyNumberFormat="1" applyFont="1" applyAlignment="1" applyProtection="1">
      <alignment wrapText="1"/>
    </xf>
    <xf numFmtId="0" fontId="3" fillId="0" borderId="2" xfId="7" applyNumberFormat="1" applyFont="1" applyBorder="1" applyProtection="1"/>
    <xf numFmtId="0" fontId="3" fillId="3" borderId="6" xfId="10" applyNumberFormat="1" applyFont="1" applyFill="1" applyProtection="1"/>
    <xf numFmtId="0" fontId="3" fillId="4" borderId="6" xfId="10" applyNumberFormat="1" applyFont="1" applyFill="1" applyProtection="1"/>
    <xf numFmtId="4" fontId="3" fillId="0" borderId="6" xfId="10" applyNumberFormat="1" applyFont="1" applyProtection="1"/>
    <xf numFmtId="0" fontId="3" fillId="3" borderId="6" xfId="10" applyNumberFormat="1" applyFont="1" applyFill="1" applyAlignment="1" applyProtection="1">
      <alignment horizontal="right"/>
    </xf>
    <xf numFmtId="0" fontId="10" fillId="0" borderId="6" xfId="10" applyNumberFormat="1" applyFont="1" applyAlignment="1" applyProtection="1">
      <alignment horizontal="right"/>
    </xf>
    <xf numFmtId="4" fontId="3" fillId="3" borderId="6" xfId="10" applyNumberFormat="1" applyFont="1" applyFill="1" applyProtection="1"/>
    <xf numFmtId="4" fontId="3" fillId="0" borderId="1" xfId="10" applyNumberFormat="1" applyFont="1" applyBorder="1" applyProtection="1"/>
    <xf numFmtId="0" fontId="2" fillId="0" borderId="6" xfId="20" applyNumberFormat="1" applyFont="1" applyProtection="1">
      <alignment horizontal="center" wrapText="1"/>
    </xf>
    <xf numFmtId="0" fontId="2" fillId="0" borderId="6" xfId="20" applyFont="1">
      <alignment horizontal="center" wrapText="1"/>
    </xf>
    <xf numFmtId="0" fontId="3" fillId="0" borderId="7" xfId="21" applyNumberFormat="1" applyFont="1" applyProtection="1">
      <alignment wrapText="1"/>
    </xf>
    <xf numFmtId="0" fontId="3" fillId="0" borderId="7" xfId="21" applyFont="1">
      <alignment wrapText="1"/>
    </xf>
    <xf numFmtId="0" fontId="3" fillId="0" borderId="0" xfId="15" applyNumberFormat="1" applyFont="1" applyProtection="1">
      <alignment wrapText="1"/>
    </xf>
    <xf numFmtId="0" fontId="3" fillId="0" borderId="0" xfId="15" applyFont="1">
      <alignment wrapText="1"/>
    </xf>
    <xf numFmtId="0" fontId="4" fillId="0" borderId="0" xfId="17" applyNumberFormat="1" applyFont="1" applyProtection="1">
      <alignment wrapText="1"/>
    </xf>
    <xf numFmtId="0" fontId="4" fillId="0" borderId="0" xfId="17" applyFont="1">
      <alignment wrapText="1"/>
    </xf>
    <xf numFmtId="0" fontId="3" fillId="0" borderId="0" xfId="18" applyNumberFormat="1" applyFont="1" applyProtection="1">
      <alignment horizontal="center" wrapText="1"/>
    </xf>
    <xf numFmtId="0" fontId="3" fillId="0" borderId="0" xfId="18" applyFont="1">
      <alignment horizontal="center" wrapText="1"/>
    </xf>
    <xf numFmtId="0" fontId="2" fillId="0" borderId="0" xfId="16" applyNumberFormat="1" applyFont="1" applyProtection="1">
      <alignment wrapText="1"/>
    </xf>
    <xf numFmtId="0" fontId="2" fillId="0" borderId="0" xfId="16" applyFont="1">
      <alignment wrapText="1"/>
    </xf>
    <xf numFmtId="0" fontId="2" fillId="0" borderId="6" xfId="12" applyNumberFormat="1" applyFont="1" applyProtection="1">
      <alignment horizontal="center"/>
    </xf>
    <xf numFmtId="0" fontId="2" fillId="0" borderId="6" xfId="12" applyFont="1">
      <alignment horizontal="center"/>
    </xf>
    <xf numFmtId="0" fontId="2" fillId="0" borderId="3" xfId="12" applyFont="1" applyBorder="1">
      <alignment horizontal="center"/>
    </xf>
    <xf numFmtId="0" fontId="2" fillId="0" borderId="4" xfId="12" applyFont="1" applyBorder="1">
      <alignment horizontal="center"/>
    </xf>
    <xf numFmtId="0" fontId="3" fillId="0" borderId="0" xfId="19" applyNumberFormat="1" applyFont="1" applyProtection="1">
      <alignment horizontal="center" wrapText="1"/>
    </xf>
    <xf numFmtId="0" fontId="3" fillId="0" borderId="0" xfId="19" applyFont="1">
      <alignment horizontal="center" wrapText="1"/>
    </xf>
    <xf numFmtId="0" fontId="11" fillId="0" borderId="2" xfId="7" applyNumberFormat="1" applyFont="1" applyBorder="1" applyAlignment="1" applyProtection="1">
      <alignment wrapText="1"/>
    </xf>
    <xf numFmtId="0" fontId="12" fillId="0" borderId="0" xfId="0" applyFont="1" applyAlignment="1">
      <alignment wrapText="1"/>
    </xf>
  </cellXfs>
  <cellStyles count="25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Normal="100" zoomScaleSheetLayoutView="100" workbookViewId="0">
      <selection activeCell="P52" sqref="P52"/>
    </sheetView>
  </sheetViews>
  <sheetFormatPr defaultRowHeight="15" x14ac:dyDescent="0.25"/>
  <cols>
    <col min="1" max="1" width="25.42578125" style="1" customWidth="1"/>
    <col min="2" max="2" width="18.5703125" style="1" customWidth="1"/>
    <col min="3" max="3" width="9.85546875" style="1" customWidth="1"/>
    <col min="4" max="4" width="10.85546875" style="1" customWidth="1"/>
    <col min="5" max="5" width="11.140625" style="1" customWidth="1"/>
    <col min="6" max="6" width="12.85546875" style="1" customWidth="1"/>
    <col min="7" max="7" width="9.140625" style="1"/>
    <col min="8" max="8" width="10.140625" style="1" customWidth="1"/>
    <col min="9" max="9" width="11" style="1" customWidth="1"/>
    <col min="10" max="10" width="8.5703125" style="1" customWidth="1"/>
    <col min="11" max="11" width="9.5703125" style="1" customWidth="1"/>
    <col min="12" max="12" width="9.85546875" style="1" customWidth="1"/>
    <col min="13" max="13" width="9" style="1" customWidth="1"/>
    <col min="14" max="14" width="9.5703125" style="1" customWidth="1"/>
    <col min="15" max="16384" width="9.140625" style="1"/>
  </cols>
  <sheetData>
    <row r="1" spans="1:15" ht="13.15" customHeight="1" x14ac:dyDescent="0.25">
      <c r="A1" s="25" t="s">
        <v>114</v>
      </c>
      <c r="B1" s="26"/>
      <c r="C1" s="26"/>
      <c r="D1" s="26"/>
      <c r="E1" s="26"/>
      <c r="F1" s="26"/>
      <c r="G1" s="26"/>
      <c r="H1" s="3"/>
      <c r="I1" s="3"/>
      <c r="J1" s="3"/>
      <c r="K1" s="4"/>
      <c r="L1" s="4"/>
      <c r="M1" s="4"/>
      <c r="N1" s="4"/>
      <c r="O1" s="2"/>
    </row>
    <row r="2" spans="1:15" ht="13.15" customHeight="1" x14ac:dyDescent="0.25">
      <c r="A2" s="26"/>
      <c r="B2" s="26"/>
      <c r="C2" s="26"/>
      <c r="D2" s="26"/>
      <c r="E2" s="26"/>
      <c r="F2" s="26"/>
      <c r="G2" s="26"/>
      <c r="H2" s="3"/>
      <c r="I2" s="3"/>
      <c r="J2" s="3"/>
      <c r="K2" s="4"/>
      <c r="L2" s="4"/>
      <c r="M2" s="4"/>
      <c r="N2" s="4"/>
      <c r="O2" s="2"/>
    </row>
    <row r="3" spans="1:15" ht="13.9" customHeight="1" x14ac:dyDescent="0.25">
      <c r="A3" s="27" t="s">
        <v>115</v>
      </c>
      <c r="B3" s="28"/>
      <c r="C3" s="28"/>
      <c r="D3" s="28"/>
      <c r="E3" s="28"/>
      <c r="F3" s="28"/>
      <c r="G3" s="28"/>
      <c r="H3" s="4"/>
      <c r="I3" s="4"/>
      <c r="J3" s="4"/>
      <c r="K3" s="4"/>
      <c r="L3" s="4"/>
      <c r="M3" s="4"/>
      <c r="N3" s="4"/>
      <c r="O3" s="2"/>
    </row>
    <row r="4" spans="1:15" ht="15.2" customHeight="1" x14ac:dyDescent="0.25">
      <c r="A4" s="29" t="s">
        <v>0</v>
      </c>
      <c r="B4" s="30"/>
      <c r="C4" s="30"/>
      <c r="D4" s="30"/>
      <c r="E4" s="31" t="s">
        <v>1</v>
      </c>
      <c r="F4" s="32"/>
      <c r="G4" s="32"/>
      <c r="H4" s="4"/>
      <c r="I4" s="4"/>
      <c r="J4" s="4"/>
      <c r="K4" s="4"/>
      <c r="L4" s="4"/>
      <c r="M4" s="4"/>
      <c r="N4" s="4"/>
      <c r="O4" s="2"/>
    </row>
    <row r="5" spans="1:15" ht="15.2" customHeight="1" x14ac:dyDescent="0.25">
      <c r="A5" s="29" t="s">
        <v>2</v>
      </c>
      <c r="B5" s="30"/>
      <c r="C5" s="30"/>
      <c r="D5" s="30"/>
      <c r="E5" s="31" t="s">
        <v>3</v>
      </c>
      <c r="F5" s="32"/>
      <c r="G5" s="32"/>
      <c r="H5" s="4"/>
      <c r="I5" s="4"/>
      <c r="J5" s="4"/>
      <c r="K5" s="4"/>
      <c r="L5" s="4"/>
      <c r="M5" s="4"/>
      <c r="N5" s="4"/>
      <c r="O5" s="2"/>
    </row>
    <row r="6" spans="1:15" ht="13.9" customHeight="1" x14ac:dyDescent="0.25">
      <c r="A6" s="29" t="s">
        <v>4</v>
      </c>
      <c r="B6" s="30"/>
      <c r="C6" s="30"/>
      <c r="D6" s="30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13.9" customHeight="1" x14ac:dyDescent="0.25">
      <c r="A7" s="29" t="s">
        <v>105</v>
      </c>
      <c r="B7" s="30"/>
      <c r="C7" s="30"/>
      <c r="D7" s="30"/>
      <c r="E7" s="4"/>
      <c r="F7" s="4"/>
      <c r="G7" s="4"/>
      <c r="H7" s="4"/>
      <c r="I7" s="4"/>
      <c r="J7" s="4"/>
      <c r="K7" s="4"/>
      <c r="L7" s="4"/>
      <c r="M7" s="4"/>
      <c r="N7" s="4"/>
      <c r="O7" s="2"/>
    </row>
    <row r="8" spans="1:15" ht="13.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</row>
    <row r="9" spans="1:15" ht="13.9" customHeight="1" x14ac:dyDescent="0.25">
      <c r="A9" s="35" t="s">
        <v>5</v>
      </c>
      <c r="B9" s="36"/>
      <c r="C9" s="36"/>
      <c r="D9" s="36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13.15" customHeight="1" x14ac:dyDescent="0.25">
      <c r="A10" s="37" t="s">
        <v>6</v>
      </c>
      <c r="B10" s="38"/>
      <c r="C10" s="37" t="s">
        <v>7</v>
      </c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2"/>
    </row>
    <row r="11" spans="1:15" ht="84.75" customHeight="1" x14ac:dyDescent="0.25">
      <c r="A11" s="15" t="s">
        <v>8</v>
      </c>
      <c r="B11" s="6" t="s">
        <v>9</v>
      </c>
      <c r="C11" s="6" t="s">
        <v>10</v>
      </c>
      <c r="D11" s="6" t="s">
        <v>106</v>
      </c>
      <c r="E11" s="6" t="s">
        <v>107</v>
      </c>
      <c r="F11" s="6" t="s">
        <v>11</v>
      </c>
      <c r="G11" s="6" t="s">
        <v>12</v>
      </c>
      <c r="H11" s="6" t="s">
        <v>13</v>
      </c>
      <c r="I11" s="6" t="s">
        <v>110</v>
      </c>
      <c r="J11" s="7" t="s">
        <v>113</v>
      </c>
      <c r="K11" s="6" t="s">
        <v>14</v>
      </c>
      <c r="L11" s="7" t="s">
        <v>15</v>
      </c>
      <c r="M11" s="8" t="s">
        <v>111</v>
      </c>
      <c r="N11" s="8" t="s">
        <v>112</v>
      </c>
      <c r="O11" s="2"/>
    </row>
    <row r="12" spans="1:15" ht="13.15" customHeight="1" x14ac:dyDescent="0.25">
      <c r="A12" s="1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9">
        <v>12</v>
      </c>
      <c r="M12" s="10">
        <v>13</v>
      </c>
      <c r="N12" s="17">
        <v>14</v>
      </c>
      <c r="O12" s="2"/>
    </row>
    <row r="13" spans="1:15" ht="13.15" customHeight="1" x14ac:dyDescent="0.25">
      <c r="A13" s="16" t="s">
        <v>16</v>
      </c>
      <c r="B13" s="12" t="s">
        <v>17</v>
      </c>
      <c r="C13" s="20">
        <f>C14+C17+C26+C29+C33+C39+C46+C48+C49+C54+C55</f>
        <v>161930.42000000001</v>
      </c>
      <c r="D13" s="20">
        <f t="shared" ref="D13:F13" si="0">D14+D17+D26+D29+D33+D39+D46+D48+D49+D54+D55</f>
        <v>166671.70000000001</v>
      </c>
      <c r="E13" s="20">
        <f t="shared" si="0"/>
        <v>205696.59999999998</v>
      </c>
      <c r="F13" s="20">
        <f t="shared" si="0"/>
        <v>210956.06</v>
      </c>
      <c r="G13" s="20">
        <f>F13-C13</f>
        <v>49025.639999999985</v>
      </c>
      <c r="H13" s="20">
        <f>F13/C13*100</f>
        <v>130.27574435983058</v>
      </c>
      <c r="I13" s="20">
        <f>E13-D13</f>
        <v>39024.899999999965</v>
      </c>
      <c r="J13" s="20">
        <f>F13/D13*100</f>
        <v>126.56981359162953</v>
      </c>
      <c r="K13" s="20">
        <f>F13-E13</f>
        <v>5259.460000000021</v>
      </c>
      <c r="L13" s="24">
        <f>F13/E13*100</f>
        <v>102.55690176697136</v>
      </c>
      <c r="M13" s="10"/>
      <c r="N13" s="17"/>
      <c r="O13" s="2"/>
    </row>
    <row r="14" spans="1:15" ht="39" customHeight="1" x14ac:dyDescent="0.25">
      <c r="A14" s="16" t="s">
        <v>18</v>
      </c>
      <c r="B14" s="12" t="s">
        <v>19</v>
      </c>
      <c r="C14" s="18">
        <f>C15+C16</f>
        <v>46016.27</v>
      </c>
      <c r="D14" s="18">
        <f t="shared" ref="D14:F14" si="1">D15+D16</f>
        <v>46946</v>
      </c>
      <c r="E14" s="18">
        <f t="shared" si="1"/>
        <v>50343</v>
      </c>
      <c r="F14" s="18">
        <f t="shared" si="1"/>
        <v>50708.87</v>
      </c>
      <c r="G14" s="23">
        <f t="shared" ref="G14:G55" si="2">F14-C14</f>
        <v>4692.6000000000058</v>
      </c>
      <c r="H14" s="20">
        <f t="shared" ref="H14:H55" si="3">F14/C14*100</f>
        <v>110.19769746657001</v>
      </c>
      <c r="I14" s="20">
        <f t="shared" ref="I14:I55" si="4">E14-D14</f>
        <v>3397</v>
      </c>
      <c r="J14" s="23">
        <f t="shared" ref="J14:J49" si="5">F14/D14*100</f>
        <v>108.01531546883653</v>
      </c>
      <c r="K14" s="20">
        <f t="shared" ref="K14:K55" si="6">F14-E14</f>
        <v>365.87000000000262</v>
      </c>
      <c r="L14" s="24">
        <f t="shared" ref="L14:L52" si="7">F14/E14*100</f>
        <v>100.72675446437441</v>
      </c>
      <c r="M14" s="13"/>
      <c r="N14" s="43"/>
      <c r="O14" s="2"/>
    </row>
    <row r="15" spans="1:15" ht="13.15" customHeight="1" x14ac:dyDescent="0.25">
      <c r="A15" s="16" t="s">
        <v>20</v>
      </c>
      <c r="B15" s="12" t="s">
        <v>21</v>
      </c>
      <c r="C15" s="11">
        <v>0</v>
      </c>
      <c r="D15" s="11">
        <v>0</v>
      </c>
      <c r="E15" s="11">
        <v>0</v>
      </c>
      <c r="F15" s="11">
        <v>0</v>
      </c>
      <c r="G15" s="20">
        <f t="shared" si="2"/>
        <v>0</v>
      </c>
      <c r="H15" s="20">
        <v>0</v>
      </c>
      <c r="I15" s="20">
        <f t="shared" si="4"/>
        <v>0</v>
      </c>
      <c r="J15" s="20">
        <v>0</v>
      </c>
      <c r="K15" s="20">
        <f t="shared" si="6"/>
        <v>0</v>
      </c>
      <c r="L15" s="24">
        <v>0</v>
      </c>
      <c r="M15" s="10"/>
      <c r="N15" s="17"/>
      <c r="O15" s="2"/>
    </row>
    <row r="16" spans="1:15" ht="63.75" customHeight="1" x14ac:dyDescent="0.25">
      <c r="A16" s="16" t="s">
        <v>23</v>
      </c>
      <c r="B16" s="12" t="s">
        <v>24</v>
      </c>
      <c r="C16" s="11">
        <v>46016.27</v>
      </c>
      <c r="D16" s="11">
        <v>46946</v>
      </c>
      <c r="E16" s="11">
        <v>50343</v>
      </c>
      <c r="F16" s="11">
        <v>50708.87</v>
      </c>
      <c r="G16" s="20">
        <f t="shared" si="2"/>
        <v>4692.6000000000058</v>
      </c>
      <c r="H16" s="20">
        <f t="shared" si="3"/>
        <v>110.19769746657001</v>
      </c>
      <c r="I16" s="20">
        <f t="shared" si="4"/>
        <v>3397</v>
      </c>
      <c r="J16" s="20">
        <f t="shared" si="5"/>
        <v>108.01531546883653</v>
      </c>
      <c r="K16" s="20">
        <f t="shared" si="6"/>
        <v>365.87000000000262</v>
      </c>
      <c r="L16" s="24">
        <f t="shared" si="7"/>
        <v>100.72675446437441</v>
      </c>
      <c r="M16" s="14"/>
      <c r="N16" s="43" t="s">
        <v>117</v>
      </c>
      <c r="O16" s="2"/>
    </row>
    <row r="17" spans="1:15" ht="13.15" customHeight="1" x14ac:dyDescent="0.25">
      <c r="A17" s="16" t="s">
        <v>25</v>
      </c>
      <c r="B17" s="12" t="s">
        <v>26</v>
      </c>
      <c r="C17" s="18">
        <f>C18+C23+C24+C25</f>
        <v>30180.109999999997</v>
      </c>
      <c r="D17" s="18">
        <f t="shared" ref="D17:F17" si="8">D18+D23+D24+D25</f>
        <v>30440</v>
      </c>
      <c r="E17" s="18">
        <f t="shared" si="8"/>
        <v>36345</v>
      </c>
      <c r="F17" s="18">
        <f t="shared" si="8"/>
        <v>36640.04</v>
      </c>
      <c r="G17" s="23">
        <f t="shared" si="2"/>
        <v>6459.9300000000039</v>
      </c>
      <c r="H17" s="20">
        <f t="shared" si="3"/>
        <v>121.40459395277223</v>
      </c>
      <c r="I17" s="20">
        <f t="shared" si="4"/>
        <v>5905</v>
      </c>
      <c r="J17" s="20">
        <f t="shared" si="5"/>
        <v>120.36806833114323</v>
      </c>
      <c r="K17" s="20">
        <f t="shared" si="6"/>
        <v>295.04000000000087</v>
      </c>
      <c r="L17" s="24">
        <f t="shared" si="7"/>
        <v>100.81177603521805</v>
      </c>
      <c r="M17" s="13"/>
      <c r="N17" s="17"/>
      <c r="O17" s="2"/>
    </row>
    <row r="18" spans="1:15" ht="13.15" customHeight="1" x14ac:dyDescent="0.25">
      <c r="A18" s="16" t="s">
        <v>27</v>
      </c>
      <c r="B18" s="12" t="s">
        <v>28</v>
      </c>
      <c r="C18" s="11">
        <f>C19+C20</f>
        <v>23627.68</v>
      </c>
      <c r="D18" s="11">
        <f t="shared" ref="D18:F18" si="9">D19+D20</f>
        <v>28690</v>
      </c>
      <c r="E18" s="11">
        <f t="shared" si="9"/>
        <v>28690</v>
      </c>
      <c r="F18" s="11">
        <f t="shared" si="9"/>
        <v>28318.55</v>
      </c>
      <c r="G18" s="20">
        <f t="shared" si="2"/>
        <v>4690.869999999999</v>
      </c>
      <c r="H18" s="20">
        <f t="shared" si="3"/>
        <v>119.85328225200274</v>
      </c>
      <c r="I18" s="20">
        <f t="shared" si="4"/>
        <v>0</v>
      </c>
      <c r="J18" s="20">
        <f t="shared" si="5"/>
        <v>98.705298013245041</v>
      </c>
      <c r="K18" s="20">
        <f t="shared" si="6"/>
        <v>-371.45000000000073</v>
      </c>
      <c r="L18" s="24">
        <f t="shared" si="7"/>
        <v>98.705298013245041</v>
      </c>
      <c r="M18" s="10"/>
      <c r="N18" s="17"/>
      <c r="O18" s="2"/>
    </row>
    <row r="19" spans="1:15" ht="13.15" customHeight="1" x14ac:dyDescent="0.25">
      <c r="A19" s="16" t="s">
        <v>29</v>
      </c>
      <c r="B19" s="12" t="s">
        <v>30</v>
      </c>
      <c r="C19" s="11">
        <v>22174.400000000001</v>
      </c>
      <c r="D19" s="11">
        <v>24947</v>
      </c>
      <c r="E19" s="11">
        <v>24947</v>
      </c>
      <c r="F19" s="11">
        <v>24551.21</v>
      </c>
      <c r="G19" s="20">
        <f t="shared" si="2"/>
        <v>2376.8099999999977</v>
      </c>
      <c r="H19" s="20">
        <f t="shared" si="3"/>
        <v>110.71871166750846</v>
      </c>
      <c r="I19" s="20">
        <f t="shared" si="4"/>
        <v>0</v>
      </c>
      <c r="J19" s="20">
        <f t="shared" si="5"/>
        <v>98.413476570329095</v>
      </c>
      <c r="K19" s="20">
        <f t="shared" si="6"/>
        <v>-395.79000000000087</v>
      </c>
      <c r="L19" s="24">
        <f t="shared" si="7"/>
        <v>98.413476570329095</v>
      </c>
      <c r="M19" s="10"/>
      <c r="N19" s="17"/>
      <c r="O19" s="2"/>
    </row>
    <row r="20" spans="1:15" ht="13.15" customHeight="1" x14ac:dyDescent="0.25">
      <c r="A20" s="16" t="s">
        <v>31</v>
      </c>
      <c r="B20" s="12" t="s">
        <v>32</v>
      </c>
      <c r="C20" s="11">
        <v>1453.28</v>
      </c>
      <c r="D20" s="11">
        <v>3743</v>
      </c>
      <c r="E20" s="11">
        <v>3743</v>
      </c>
      <c r="F20" s="11">
        <v>3767.34</v>
      </c>
      <c r="G20" s="20">
        <f t="shared" si="2"/>
        <v>2314.0600000000004</v>
      </c>
      <c r="H20" s="20">
        <f t="shared" si="3"/>
        <v>259.23015523505455</v>
      </c>
      <c r="I20" s="20">
        <f t="shared" si="4"/>
        <v>0</v>
      </c>
      <c r="J20" s="20">
        <f t="shared" si="5"/>
        <v>100.65028052364413</v>
      </c>
      <c r="K20" s="20">
        <f t="shared" si="6"/>
        <v>24.340000000000146</v>
      </c>
      <c r="L20" s="24">
        <f t="shared" si="7"/>
        <v>100.65028052364413</v>
      </c>
      <c r="M20" s="10"/>
      <c r="N20" s="17"/>
      <c r="O20" s="2"/>
    </row>
    <row r="21" spans="1:15" ht="13.15" customHeight="1" x14ac:dyDescent="0.25">
      <c r="A21" s="16" t="s">
        <v>33</v>
      </c>
      <c r="B21" s="12" t="s">
        <v>34</v>
      </c>
      <c r="C21" s="11" t="s">
        <v>22</v>
      </c>
      <c r="D21" s="11" t="s">
        <v>22</v>
      </c>
      <c r="E21" s="11" t="s">
        <v>22</v>
      </c>
      <c r="F21" s="11" t="s">
        <v>22</v>
      </c>
      <c r="G21" s="20">
        <v>0</v>
      </c>
      <c r="H21" s="20"/>
      <c r="I21" s="20"/>
      <c r="J21" s="20"/>
      <c r="K21" s="20"/>
      <c r="L21" s="24"/>
      <c r="M21" s="10"/>
      <c r="N21" s="17"/>
      <c r="O21" s="2"/>
    </row>
    <row r="22" spans="1:15" ht="13.15" customHeight="1" x14ac:dyDescent="0.25">
      <c r="A22" s="16" t="s">
        <v>35</v>
      </c>
      <c r="B22" s="12" t="s">
        <v>36</v>
      </c>
      <c r="C22" s="11">
        <v>0</v>
      </c>
      <c r="D22" s="11" t="s">
        <v>22</v>
      </c>
      <c r="E22" s="11">
        <v>0</v>
      </c>
      <c r="F22" s="11">
        <v>0</v>
      </c>
      <c r="G22" s="20">
        <f t="shared" si="2"/>
        <v>0</v>
      </c>
      <c r="H22" s="20"/>
      <c r="I22" s="20"/>
      <c r="J22" s="20"/>
      <c r="K22" s="20"/>
      <c r="L22" s="24"/>
      <c r="M22" s="10"/>
      <c r="N22" s="17"/>
      <c r="O22" s="2"/>
    </row>
    <row r="23" spans="1:15" ht="13.15" customHeight="1" x14ac:dyDescent="0.25">
      <c r="A23" s="16" t="s">
        <v>37</v>
      </c>
      <c r="B23" s="12" t="s">
        <v>38</v>
      </c>
      <c r="C23" s="11">
        <v>2719.44</v>
      </c>
      <c r="D23" s="11">
        <v>0</v>
      </c>
      <c r="E23" s="11">
        <v>670</v>
      </c>
      <c r="F23" s="11">
        <v>702.34</v>
      </c>
      <c r="G23" s="20">
        <f t="shared" si="2"/>
        <v>-2017.1</v>
      </c>
      <c r="H23" s="20">
        <f t="shared" si="3"/>
        <v>25.826640778983911</v>
      </c>
      <c r="I23" s="20">
        <f t="shared" si="4"/>
        <v>670</v>
      </c>
      <c r="J23" s="20">
        <v>0</v>
      </c>
      <c r="K23" s="20">
        <f t="shared" si="6"/>
        <v>32.340000000000032</v>
      </c>
      <c r="L23" s="24">
        <f t="shared" si="7"/>
        <v>104.82686567164178</v>
      </c>
      <c r="M23" s="10"/>
      <c r="N23" s="17"/>
      <c r="O23" s="2"/>
    </row>
    <row r="24" spans="1:15" ht="39.75" customHeight="1" x14ac:dyDescent="0.25">
      <c r="A24" s="16" t="s">
        <v>39</v>
      </c>
      <c r="B24" s="12" t="s">
        <v>40</v>
      </c>
      <c r="C24" s="11">
        <v>3651.32</v>
      </c>
      <c r="D24" s="11">
        <v>1500</v>
      </c>
      <c r="E24" s="11">
        <v>5285</v>
      </c>
      <c r="F24" s="11">
        <v>5297.26</v>
      </c>
      <c r="G24" s="20">
        <f t="shared" si="2"/>
        <v>1645.94</v>
      </c>
      <c r="H24" s="20">
        <f t="shared" si="3"/>
        <v>145.07794441462266</v>
      </c>
      <c r="I24" s="20">
        <f t="shared" si="4"/>
        <v>3785</v>
      </c>
      <c r="J24" s="20">
        <f t="shared" si="5"/>
        <v>353.15066666666672</v>
      </c>
      <c r="K24" s="20">
        <f t="shared" si="6"/>
        <v>12.260000000000218</v>
      </c>
      <c r="L24" s="24">
        <f t="shared" si="7"/>
        <v>100.23197729422894</v>
      </c>
      <c r="M24" s="10"/>
      <c r="N24" s="43" t="s">
        <v>117</v>
      </c>
      <c r="O24" s="2"/>
    </row>
    <row r="25" spans="1:15" ht="44.25" customHeight="1" x14ac:dyDescent="0.25">
      <c r="A25" s="16" t="s">
        <v>41</v>
      </c>
      <c r="B25" s="12" t="s">
        <v>42</v>
      </c>
      <c r="C25" s="11">
        <v>181.67</v>
      </c>
      <c r="D25" s="11">
        <v>250</v>
      </c>
      <c r="E25" s="11">
        <v>1700</v>
      </c>
      <c r="F25" s="11">
        <v>2321.89</v>
      </c>
      <c r="G25" s="20">
        <f t="shared" si="2"/>
        <v>2140.2199999999998</v>
      </c>
      <c r="H25" s="20">
        <f t="shared" si="3"/>
        <v>1278.0811361259425</v>
      </c>
      <c r="I25" s="20">
        <f t="shared" si="4"/>
        <v>1450</v>
      </c>
      <c r="J25" s="20">
        <f t="shared" si="5"/>
        <v>928.75599999999986</v>
      </c>
      <c r="K25" s="20">
        <f t="shared" si="6"/>
        <v>621.88999999999987</v>
      </c>
      <c r="L25" s="24">
        <f t="shared" si="7"/>
        <v>136.58176470588234</v>
      </c>
      <c r="M25" s="10"/>
      <c r="N25" s="43" t="s">
        <v>117</v>
      </c>
      <c r="O25" s="2"/>
    </row>
    <row r="26" spans="1:15" ht="44.25" customHeight="1" x14ac:dyDescent="0.25">
      <c r="A26" s="16" t="s">
        <v>43</v>
      </c>
      <c r="B26" s="12" t="s">
        <v>44</v>
      </c>
      <c r="C26" s="18">
        <f>C27</f>
        <v>47884.24</v>
      </c>
      <c r="D26" s="18">
        <f t="shared" ref="D26:F26" si="10">D27</f>
        <v>48210</v>
      </c>
      <c r="E26" s="18">
        <f t="shared" si="10"/>
        <v>43139</v>
      </c>
      <c r="F26" s="18">
        <f t="shared" si="10"/>
        <v>44496.25</v>
      </c>
      <c r="G26" s="23">
        <f t="shared" si="2"/>
        <v>-3387.989999999998</v>
      </c>
      <c r="H26" s="20">
        <f t="shared" si="3"/>
        <v>92.924624051671287</v>
      </c>
      <c r="I26" s="20">
        <f t="shared" si="4"/>
        <v>-5071</v>
      </c>
      <c r="J26" s="20">
        <f t="shared" si="5"/>
        <v>92.296722671644886</v>
      </c>
      <c r="K26" s="20">
        <f t="shared" si="6"/>
        <v>1357.25</v>
      </c>
      <c r="L26" s="24">
        <f t="shared" si="7"/>
        <v>103.14622499362527</v>
      </c>
      <c r="M26" s="10"/>
      <c r="N26" s="17"/>
      <c r="O26" s="2"/>
    </row>
    <row r="27" spans="1:15" ht="48.75" customHeight="1" x14ac:dyDescent="0.25">
      <c r="A27" s="16" t="s">
        <v>45</v>
      </c>
      <c r="B27" s="12" t="s">
        <v>46</v>
      </c>
      <c r="C27" s="11">
        <v>47884.24</v>
      </c>
      <c r="D27" s="11">
        <v>48210</v>
      </c>
      <c r="E27" s="11">
        <v>43139</v>
      </c>
      <c r="F27" s="11">
        <v>44496.25</v>
      </c>
      <c r="G27" s="20">
        <f t="shared" si="2"/>
        <v>-3387.989999999998</v>
      </c>
      <c r="H27" s="20">
        <f t="shared" si="3"/>
        <v>92.924624051671287</v>
      </c>
      <c r="I27" s="20">
        <f t="shared" si="4"/>
        <v>-5071</v>
      </c>
      <c r="J27" s="20">
        <f t="shared" si="5"/>
        <v>92.296722671644886</v>
      </c>
      <c r="K27" s="20">
        <f t="shared" si="6"/>
        <v>1357.25</v>
      </c>
      <c r="L27" s="24">
        <f t="shared" si="7"/>
        <v>103.14622499362527</v>
      </c>
      <c r="M27" s="10"/>
      <c r="N27" s="43" t="s">
        <v>118</v>
      </c>
      <c r="O27" s="2"/>
    </row>
    <row r="28" spans="1:15" ht="13.15" customHeight="1" x14ac:dyDescent="0.25">
      <c r="A28" s="16" t="s">
        <v>47</v>
      </c>
      <c r="B28" s="12" t="s">
        <v>48</v>
      </c>
      <c r="C28" s="11" t="s">
        <v>22</v>
      </c>
      <c r="D28" s="11" t="s">
        <v>22</v>
      </c>
      <c r="E28" s="11" t="s">
        <v>22</v>
      </c>
      <c r="F28" s="11" t="s">
        <v>22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4">
        <v>0</v>
      </c>
      <c r="M28" s="10"/>
      <c r="N28" s="17"/>
      <c r="O28" s="2"/>
    </row>
    <row r="29" spans="1:15" ht="11.25" customHeight="1" x14ac:dyDescent="0.25">
      <c r="A29" s="16" t="s">
        <v>49</v>
      </c>
      <c r="B29" s="12" t="s">
        <v>50</v>
      </c>
      <c r="C29" s="18">
        <f>C32</f>
        <v>1.2</v>
      </c>
      <c r="D29" s="18">
        <f t="shared" ref="D29:F29" si="11">D32</f>
        <v>0</v>
      </c>
      <c r="E29" s="18">
        <f t="shared" si="11"/>
        <v>0</v>
      </c>
      <c r="F29" s="18">
        <f t="shared" si="11"/>
        <v>-6.11</v>
      </c>
      <c r="G29" s="23">
        <f t="shared" si="2"/>
        <v>-7.3100000000000005</v>
      </c>
      <c r="H29" s="20">
        <f t="shared" si="3"/>
        <v>-509.16666666666669</v>
      </c>
      <c r="I29" s="20">
        <f t="shared" si="4"/>
        <v>0</v>
      </c>
      <c r="J29" s="20">
        <v>0</v>
      </c>
      <c r="K29" s="20">
        <f t="shared" si="6"/>
        <v>-6.11</v>
      </c>
      <c r="L29" s="24">
        <v>0</v>
      </c>
      <c r="M29" s="10"/>
      <c r="N29" s="17"/>
      <c r="O29" s="2"/>
    </row>
    <row r="30" spans="1:15" ht="1.5" hidden="1" customHeight="1" x14ac:dyDescent="0.25">
      <c r="A30" s="16" t="s">
        <v>51</v>
      </c>
      <c r="B30" s="12" t="s">
        <v>52</v>
      </c>
      <c r="C30" s="11" t="s">
        <v>22</v>
      </c>
      <c r="D30" s="11" t="s">
        <v>22</v>
      </c>
      <c r="E30" s="11" t="s">
        <v>22</v>
      </c>
      <c r="F30" s="11"/>
      <c r="G30" s="20"/>
      <c r="H30" s="20"/>
      <c r="I30" s="20"/>
      <c r="J30" s="20">
        <v>0</v>
      </c>
      <c r="K30" s="20"/>
      <c r="L30" s="24"/>
      <c r="M30" s="10"/>
      <c r="N30" s="17"/>
      <c r="O30" s="2"/>
    </row>
    <row r="31" spans="1:15" ht="3.75" customHeight="1" x14ac:dyDescent="0.25">
      <c r="A31" s="16" t="s">
        <v>53</v>
      </c>
      <c r="B31" s="12" t="s">
        <v>54</v>
      </c>
      <c r="C31" s="11" t="s">
        <v>22</v>
      </c>
      <c r="D31" s="11" t="s">
        <v>22</v>
      </c>
      <c r="E31" s="11" t="s">
        <v>22</v>
      </c>
      <c r="F31" s="11" t="s">
        <v>22</v>
      </c>
      <c r="G31" s="20"/>
      <c r="H31" s="20"/>
      <c r="I31" s="20"/>
      <c r="J31" s="20">
        <v>0</v>
      </c>
      <c r="K31" s="20"/>
      <c r="L31" s="24"/>
      <c r="M31" s="10"/>
      <c r="N31" s="17"/>
      <c r="O31" s="2"/>
    </row>
    <row r="32" spans="1:15" ht="13.15" customHeight="1" x14ac:dyDescent="0.25">
      <c r="A32" s="16" t="s">
        <v>55</v>
      </c>
      <c r="B32" s="12" t="s">
        <v>56</v>
      </c>
      <c r="C32" s="11">
        <v>1.2</v>
      </c>
      <c r="D32" s="11">
        <v>0</v>
      </c>
      <c r="E32" s="11">
        <v>0</v>
      </c>
      <c r="F32" s="11">
        <v>-6.11</v>
      </c>
      <c r="G32" s="20">
        <f t="shared" si="2"/>
        <v>-7.3100000000000005</v>
      </c>
      <c r="H32" s="20">
        <f t="shared" si="3"/>
        <v>-509.16666666666669</v>
      </c>
      <c r="I32" s="20">
        <f t="shared" si="4"/>
        <v>0</v>
      </c>
      <c r="J32" s="20">
        <v>0</v>
      </c>
      <c r="K32" s="20">
        <f t="shared" si="6"/>
        <v>-6.11</v>
      </c>
      <c r="L32" s="24"/>
      <c r="M32" s="10"/>
      <c r="N32" s="17"/>
      <c r="O32" s="2"/>
    </row>
    <row r="33" spans="1:15" ht="13.15" customHeight="1" x14ac:dyDescent="0.25">
      <c r="A33" s="16" t="s">
        <v>57</v>
      </c>
      <c r="B33" s="12" t="s">
        <v>58</v>
      </c>
      <c r="C33" s="18">
        <f>C34</f>
        <v>1136.81</v>
      </c>
      <c r="D33" s="18">
        <f t="shared" ref="D33:F34" si="12">D34</f>
        <v>2000</v>
      </c>
      <c r="E33" s="18">
        <f t="shared" si="12"/>
        <v>2000</v>
      </c>
      <c r="F33" s="18">
        <f t="shared" si="12"/>
        <v>2092.36</v>
      </c>
      <c r="G33" s="23">
        <f t="shared" si="2"/>
        <v>955.55000000000018</v>
      </c>
      <c r="H33" s="20">
        <f t="shared" si="3"/>
        <v>184.05538304553971</v>
      </c>
      <c r="I33" s="20">
        <f t="shared" si="4"/>
        <v>0</v>
      </c>
      <c r="J33" s="20">
        <f t="shared" si="5"/>
        <v>104.61800000000001</v>
      </c>
      <c r="K33" s="20">
        <f t="shared" si="6"/>
        <v>92.360000000000127</v>
      </c>
      <c r="L33" s="24">
        <f t="shared" si="7"/>
        <v>104.61800000000001</v>
      </c>
      <c r="M33" s="10"/>
      <c r="N33" s="17"/>
      <c r="O33" s="2"/>
    </row>
    <row r="34" spans="1:15" ht="13.15" customHeight="1" x14ac:dyDescent="0.25">
      <c r="A34" s="16" t="s">
        <v>59</v>
      </c>
      <c r="B34" s="12" t="s">
        <v>60</v>
      </c>
      <c r="C34" s="11">
        <v>1136.81</v>
      </c>
      <c r="D34" s="11">
        <f>D35</f>
        <v>2000</v>
      </c>
      <c r="E34" s="11">
        <f t="shared" si="12"/>
        <v>2000</v>
      </c>
      <c r="F34" s="11">
        <f t="shared" si="12"/>
        <v>2092.36</v>
      </c>
      <c r="G34" s="20">
        <f t="shared" si="2"/>
        <v>955.55000000000018</v>
      </c>
      <c r="H34" s="20">
        <f t="shared" si="3"/>
        <v>184.05538304553971</v>
      </c>
      <c r="I34" s="20">
        <f t="shared" si="4"/>
        <v>0</v>
      </c>
      <c r="J34" s="20">
        <f t="shared" si="5"/>
        <v>104.61800000000001</v>
      </c>
      <c r="K34" s="20">
        <f t="shared" si="6"/>
        <v>92.360000000000127</v>
      </c>
      <c r="L34" s="24">
        <f t="shared" si="7"/>
        <v>104.61800000000001</v>
      </c>
      <c r="M34" s="10"/>
      <c r="N34" s="17"/>
      <c r="O34" s="2"/>
    </row>
    <row r="35" spans="1:15" ht="13.15" customHeight="1" x14ac:dyDescent="0.25">
      <c r="A35" s="16" t="s">
        <v>61</v>
      </c>
      <c r="B35" s="12" t="s">
        <v>62</v>
      </c>
      <c r="C35" s="11">
        <v>1136.81</v>
      </c>
      <c r="D35" s="11">
        <v>2000</v>
      </c>
      <c r="E35" s="19">
        <v>2000</v>
      </c>
      <c r="F35" s="11">
        <v>2092.36</v>
      </c>
      <c r="G35" s="20">
        <f t="shared" si="2"/>
        <v>955.55000000000018</v>
      </c>
      <c r="H35" s="20">
        <f t="shared" si="3"/>
        <v>184.05538304553971</v>
      </c>
      <c r="I35" s="20">
        <f t="shared" si="4"/>
        <v>0</v>
      </c>
      <c r="J35" s="20">
        <f t="shared" si="5"/>
        <v>104.61800000000001</v>
      </c>
      <c r="K35" s="20">
        <f t="shared" si="6"/>
        <v>92.360000000000127</v>
      </c>
      <c r="L35" s="24">
        <f t="shared" si="7"/>
        <v>104.61800000000001</v>
      </c>
      <c r="M35" s="10"/>
      <c r="N35" s="17"/>
      <c r="O35" s="2"/>
    </row>
    <row r="36" spans="1:15" ht="13.15" customHeight="1" x14ac:dyDescent="0.25">
      <c r="A36" s="16" t="s">
        <v>63</v>
      </c>
      <c r="B36" s="12" t="s">
        <v>64</v>
      </c>
      <c r="C36" s="11"/>
      <c r="D36" s="11" t="s">
        <v>22</v>
      </c>
      <c r="E36" s="11" t="s">
        <v>22</v>
      </c>
      <c r="F36" s="11" t="s">
        <v>22</v>
      </c>
      <c r="G36" s="20"/>
      <c r="H36" s="20"/>
      <c r="I36" s="20"/>
      <c r="J36" s="20"/>
      <c r="K36" s="20"/>
      <c r="L36" s="24"/>
      <c r="M36" s="10"/>
      <c r="N36" s="17"/>
      <c r="O36" s="2"/>
    </row>
    <row r="37" spans="1:15" ht="13.15" customHeight="1" x14ac:dyDescent="0.25">
      <c r="A37" s="16" t="s">
        <v>65</v>
      </c>
      <c r="B37" s="12" t="s">
        <v>66</v>
      </c>
      <c r="C37" s="11"/>
      <c r="D37" s="11" t="s">
        <v>22</v>
      </c>
      <c r="E37" s="11" t="s">
        <v>22</v>
      </c>
      <c r="F37" s="11" t="s">
        <v>22</v>
      </c>
      <c r="G37" s="20"/>
      <c r="H37" s="20"/>
      <c r="I37" s="20"/>
      <c r="J37" s="20"/>
      <c r="K37" s="20"/>
      <c r="L37" s="24"/>
      <c r="M37" s="10"/>
      <c r="N37" s="17"/>
      <c r="O37" s="2"/>
    </row>
    <row r="38" spans="1:15" ht="13.15" customHeight="1" x14ac:dyDescent="0.25">
      <c r="A38" s="16" t="s">
        <v>67</v>
      </c>
      <c r="B38" s="12" t="s">
        <v>68</v>
      </c>
      <c r="C38" s="11" t="s">
        <v>22</v>
      </c>
      <c r="D38" s="11" t="s">
        <v>22</v>
      </c>
      <c r="E38" s="11" t="s">
        <v>22</v>
      </c>
      <c r="F38" s="11" t="s">
        <v>22</v>
      </c>
      <c r="G38" s="20"/>
      <c r="H38" s="20"/>
      <c r="I38" s="20"/>
      <c r="J38" s="20"/>
      <c r="K38" s="20"/>
      <c r="L38" s="24"/>
      <c r="M38" s="10"/>
      <c r="N38" s="17"/>
      <c r="O38" s="2"/>
    </row>
    <row r="39" spans="1:15" ht="13.15" customHeight="1" x14ac:dyDescent="0.25">
      <c r="A39" s="16" t="s">
        <v>69</v>
      </c>
      <c r="B39" s="12" t="s">
        <v>70</v>
      </c>
      <c r="C39" s="18">
        <f>C40+C42+C45</f>
        <v>35010.050000000003</v>
      </c>
      <c r="D39" s="18">
        <f t="shared" ref="D39:F39" si="13">D40+D42+D45</f>
        <v>35175.699999999997</v>
      </c>
      <c r="E39" s="18">
        <f t="shared" si="13"/>
        <v>72203.599999999991</v>
      </c>
      <c r="F39" s="18">
        <f t="shared" si="13"/>
        <v>74923.7</v>
      </c>
      <c r="G39" s="23">
        <f t="shared" si="2"/>
        <v>39913.649999999994</v>
      </c>
      <c r="H39" s="20">
        <f t="shared" si="3"/>
        <v>214.00626391564703</v>
      </c>
      <c r="I39" s="20">
        <f t="shared" si="4"/>
        <v>37027.899999999994</v>
      </c>
      <c r="J39" s="20">
        <f t="shared" si="5"/>
        <v>212.99846200644197</v>
      </c>
      <c r="K39" s="20">
        <f t="shared" si="6"/>
        <v>2720.1000000000058</v>
      </c>
      <c r="L39" s="24">
        <f t="shared" si="7"/>
        <v>103.76726368214328</v>
      </c>
      <c r="M39" s="10"/>
      <c r="N39" s="17"/>
      <c r="O39" s="2"/>
    </row>
    <row r="40" spans="1:15" ht="13.15" customHeight="1" x14ac:dyDescent="0.25">
      <c r="A40" s="16" t="s">
        <v>71</v>
      </c>
      <c r="B40" s="12" t="s">
        <v>72</v>
      </c>
      <c r="C40" s="11">
        <f>C41</f>
        <v>1.19</v>
      </c>
      <c r="D40" s="11">
        <v>0</v>
      </c>
      <c r="E40" s="11">
        <v>11.2</v>
      </c>
      <c r="F40" s="11">
        <v>11.2</v>
      </c>
      <c r="G40" s="20">
        <f t="shared" si="2"/>
        <v>10.01</v>
      </c>
      <c r="H40" s="20">
        <f t="shared" si="3"/>
        <v>941.17647058823536</v>
      </c>
      <c r="I40" s="20">
        <f t="shared" si="4"/>
        <v>11.2</v>
      </c>
      <c r="J40" s="20">
        <v>0</v>
      </c>
      <c r="K40" s="20">
        <f t="shared" si="6"/>
        <v>0</v>
      </c>
      <c r="L40" s="24">
        <f t="shared" si="7"/>
        <v>100</v>
      </c>
      <c r="M40" s="10"/>
      <c r="N40" s="17"/>
      <c r="O40" s="2"/>
    </row>
    <row r="41" spans="1:15" ht="13.15" customHeight="1" x14ac:dyDescent="0.25">
      <c r="A41" s="16" t="s">
        <v>73</v>
      </c>
      <c r="B41" s="12" t="s">
        <v>74</v>
      </c>
      <c r="C41" s="11">
        <v>1.19</v>
      </c>
      <c r="D41" s="11">
        <v>0</v>
      </c>
      <c r="E41" s="11">
        <v>11.2</v>
      </c>
      <c r="F41" s="11">
        <v>11.2</v>
      </c>
      <c r="G41" s="20">
        <f t="shared" si="2"/>
        <v>10.01</v>
      </c>
      <c r="H41" s="20">
        <f t="shared" si="3"/>
        <v>941.17647058823536</v>
      </c>
      <c r="I41" s="20">
        <f t="shared" si="4"/>
        <v>11.2</v>
      </c>
      <c r="J41" s="20">
        <v>0</v>
      </c>
      <c r="K41" s="20">
        <f t="shared" si="6"/>
        <v>0</v>
      </c>
      <c r="L41" s="24">
        <f t="shared" si="7"/>
        <v>100</v>
      </c>
      <c r="M41" s="10"/>
      <c r="N41" s="17"/>
      <c r="O41" s="2"/>
    </row>
    <row r="42" spans="1:15" ht="13.15" customHeight="1" x14ac:dyDescent="0.25">
      <c r="A42" s="16" t="s">
        <v>75</v>
      </c>
      <c r="B42" s="12" t="s">
        <v>76</v>
      </c>
      <c r="C42" s="11">
        <f>C43+C44</f>
        <v>35008.86</v>
      </c>
      <c r="D42" s="11">
        <f t="shared" ref="D42:F42" si="14">D43+D44</f>
        <v>35170.699999999997</v>
      </c>
      <c r="E42" s="11">
        <f>E43+E44</f>
        <v>72192.399999999994</v>
      </c>
      <c r="F42" s="11">
        <f t="shared" si="14"/>
        <v>74912.5</v>
      </c>
      <c r="G42" s="20">
        <f t="shared" si="2"/>
        <v>39903.64</v>
      </c>
      <c r="H42" s="20">
        <f t="shared" si="3"/>
        <v>213.98154638568636</v>
      </c>
      <c r="I42" s="20">
        <f t="shared" si="4"/>
        <v>37021.699999999997</v>
      </c>
      <c r="J42" s="20">
        <f t="shared" si="5"/>
        <v>212.9968979861078</v>
      </c>
      <c r="K42" s="20">
        <f t="shared" si="6"/>
        <v>2720.1000000000058</v>
      </c>
      <c r="L42" s="24">
        <f t="shared" si="7"/>
        <v>103.7678481391393</v>
      </c>
      <c r="M42" s="10"/>
      <c r="N42" s="17"/>
      <c r="O42" s="2"/>
    </row>
    <row r="43" spans="1:15" ht="22.5" customHeight="1" x14ac:dyDescent="0.25">
      <c r="A43" s="16" t="s">
        <v>77</v>
      </c>
      <c r="B43" s="12" t="s">
        <v>78</v>
      </c>
      <c r="C43" s="11">
        <v>34866.75</v>
      </c>
      <c r="D43" s="11">
        <v>34587.699999999997</v>
      </c>
      <c r="E43" s="11">
        <v>71670.399999999994</v>
      </c>
      <c r="F43" s="11">
        <v>74389.47</v>
      </c>
      <c r="G43" s="20">
        <f t="shared" si="2"/>
        <v>39522.720000000001</v>
      </c>
      <c r="H43" s="20">
        <f t="shared" si="3"/>
        <v>213.3536105315236</v>
      </c>
      <c r="I43" s="20">
        <f t="shared" si="4"/>
        <v>37082.699999999997</v>
      </c>
      <c r="J43" s="20">
        <f t="shared" si="5"/>
        <v>215.07492547928888</v>
      </c>
      <c r="K43" s="20">
        <f t="shared" si="6"/>
        <v>2719.070000000007</v>
      </c>
      <c r="L43" s="24">
        <f t="shared" si="7"/>
        <v>103.79385352949058</v>
      </c>
      <c r="M43" s="10"/>
      <c r="N43" s="43" t="s">
        <v>119</v>
      </c>
      <c r="O43" s="2"/>
    </row>
    <row r="44" spans="1:15" ht="30.75" customHeight="1" x14ac:dyDescent="0.25">
      <c r="A44" s="16" t="s">
        <v>79</v>
      </c>
      <c r="B44" s="12" t="s">
        <v>80</v>
      </c>
      <c r="C44" s="11">
        <v>142.11000000000001</v>
      </c>
      <c r="D44" s="11">
        <v>583</v>
      </c>
      <c r="E44" s="11">
        <v>522</v>
      </c>
      <c r="F44" s="11">
        <v>523.03</v>
      </c>
      <c r="G44" s="20">
        <f t="shared" si="2"/>
        <v>380.91999999999996</v>
      </c>
      <c r="H44" s="20">
        <f t="shared" si="3"/>
        <v>368.04587995214968</v>
      </c>
      <c r="I44" s="20">
        <f t="shared" si="4"/>
        <v>-61</v>
      </c>
      <c r="J44" s="20">
        <f t="shared" si="5"/>
        <v>89.713550600343055</v>
      </c>
      <c r="K44" s="20">
        <f t="shared" si="6"/>
        <v>1.0299999999999727</v>
      </c>
      <c r="L44" s="24">
        <f t="shared" si="7"/>
        <v>100.19731800766283</v>
      </c>
      <c r="M44" s="10"/>
      <c r="N44" s="43" t="s">
        <v>120</v>
      </c>
      <c r="O44" s="2"/>
    </row>
    <row r="45" spans="1:15" ht="13.15" customHeight="1" x14ac:dyDescent="0.25">
      <c r="A45" s="16" t="s">
        <v>81</v>
      </c>
      <c r="B45" s="12" t="s">
        <v>82</v>
      </c>
      <c r="C45" s="11">
        <v>0</v>
      </c>
      <c r="D45" s="11">
        <v>5</v>
      </c>
      <c r="E45" s="11">
        <v>0</v>
      </c>
      <c r="F45" s="11">
        <v>0</v>
      </c>
      <c r="G45" s="20">
        <f t="shared" si="2"/>
        <v>0</v>
      </c>
      <c r="H45" s="20">
        <v>0</v>
      </c>
      <c r="I45" s="20">
        <f t="shared" si="4"/>
        <v>-5</v>
      </c>
      <c r="J45" s="20">
        <f t="shared" si="5"/>
        <v>0</v>
      </c>
      <c r="K45" s="20">
        <f t="shared" si="6"/>
        <v>0</v>
      </c>
      <c r="L45" s="24">
        <v>0</v>
      </c>
      <c r="M45" s="10"/>
      <c r="N45" s="17"/>
      <c r="O45" s="2"/>
    </row>
    <row r="46" spans="1:15" ht="13.15" customHeight="1" x14ac:dyDescent="0.25">
      <c r="A46" s="16" t="s">
        <v>83</v>
      </c>
      <c r="B46" s="12" t="s">
        <v>84</v>
      </c>
      <c r="C46" s="18">
        <f>C47</f>
        <v>175.57</v>
      </c>
      <c r="D46" s="18">
        <f t="shared" ref="D46:F46" si="15">D47</f>
        <v>400</v>
      </c>
      <c r="E46" s="18">
        <f t="shared" si="15"/>
        <v>320</v>
      </c>
      <c r="F46" s="21">
        <f t="shared" si="15"/>
        <v>322.01</v>
      </c>
      <c r="G46" s="23">
        <f t="shared" si="2"/>
        <v>146.44</v>
      </c>
      <c r="H46" s="20">
        <f t="shared" si="3"/>
        <v>183.40832716295495</v>
      </c>
      <c r="I46" s="20">
        <f t="shared" si="4"/>
        <v>-80</v>
      </c>
      <c r="J46" s="20">
        <f t="shared" si="5"/>
        <v>80.502499999999998</v>
      </c>
      <c r="K46" s="20">
        <f t="shared" si="6"/>
        <v>2.0099999999999909</v>
      </c>
      <c r="L46" s="24">
        <f t="shared" si="7"/>
        <v>100.628125</v>
      </c>
      <c r="M46" s="10"/>
      <c r="N46" s="17"/>
      <c r="O46" s="2"/>
    </row>
    <row r="47" spans="1:15" ht="13.15" customHeight="1" x14ac:dyDescent="0.25">
      <c r="A47" s="16" t="s">
        <v>85</v>
      </c>
      <c r="B47" s="12" t="s">
        <v>86</v>
      </c>
      <c r="C47" s="11">
        <v>175.57</v>
      </c>
      <c r="D47" s="11">
        <v>400</v>
      </c>
      <c r="E47" s="11">
        <v>320</v>
      </c>
      <c r="F47" s="22">
        <v>322.01</v>
      </c>
      <c r="G47" s="20">
        <f t="shared" si="2"/>
        <v>146.44</v>
      </c>
      <c r="H47" s="20">
        <f t="shared" si="3"/>
        <v>183.40832716295495</v>
      </c>
      <c r="I47" s="20">
        <f t="shared" si="4"/>
        <v>-80</v>
      </c>
      <c r="J47" s="20">
        <f t="shared" si="5"/>
        <v>80.502499999999998</v>
      </c>
      <c r="K47" s="20">
        <f t="shared" si="6"/>
        <v>2.0099999999999909</v>
      </c>
      <c r="L47" s="24">
        <f t="shared" si="7"/>
        <v>100.628125</v>
      </c>
      <c r="M47" s="10"/>
      <c r="N47" s="17"/>
      <c r="O47" s="2"/>
    </row>
    <row r="48" spans="1:15" ht="13.15" customHeight="1" x14ac:dyDescent="0.25">
      <c r="A48" s="16" t="s">
        <v>87</v>
      </c>
      <c r="B48" s="12" t="s">
        <v>88</v>
      </c>
      <c r="C48" s="18">
        <v>0</v>
      </c>
      <c r="D48" s="18">
        <v>0</v>
      </c>
      <c r="E48" s="18">
        <v>297</v>
      </c>
      <c r="F48" s="18">
        <v>297.77999999999997</v>
      </c>
      <c r="G48" s="23">
        <f t="shared" si="2"/>
        <v>297.77999999999997</v>
      </c>
      <c r="H48" s="20">
        <v>0</v>
      </c>
      <c r="I48" s="20">
        <f t="shared" si="4"/>
        <v>297</v>
      </c>
      <c r="J48" s="20">
        <v>0</v>
      </c>
      <c r="K48" s="20">
        <f t="shared" si="6"/>
        <v>0.77999999999997272</v>
      </c>
      <c r="L48" s="24">
        <f t="shared" si="7"/>
        <v>100.26262626262626</v>
      </c>
      <c r="M48" s="10"/>
      <c r="N48" s="17"/>
      <c r="O48" s="2"/>
    </row>
    <row r="49" spans="1:15" ht="36" customHeight="1" x14ac:dyDescent="0.25">
      <c r="A49" s="16" t="s">
        <v>89</v>
      </c>
      <c r="B49" s="12" t="s">
        <v>90</v>
      </c>
      <c r="C49" s="18">
        <f>C50</f>
        <v>1348.78</v>
      </c>
      <c r="D49" s="18">
        <v>3500</v>
      </c>
      <c r="E49" s="18">
        <v>1049</v>
      </c>
      <c r="F49" s="18">
        <v>1367.92</v>
      </c>
      <c r="G49" s="23">
        <f t="shared" si="2"/>
        <v>19.1400000000001</v>
      </c>
      <c r="H49" s="20">
        <f t="shared" si="3"/>
        <v>101.41906018772522</v>
      </c>
      <c r="I49" s="20">
        <f t="shared" si="4"/>
        <v>-2451</v>
      </c>
      <c r="J49" s="20">
        <f t="shared" si="5"/>
        <v>39.083428571428577</v>
      </c>
      <c r="K49" s="20">
        <f t="shared" si="6"/>
        <v>318.92000000000007</v>
      </c>
      <c r="L49" s="24">
        <f t="shared" si="7"/>
        <v>130.40228789323166</v>
      </c>
      <c r="M49" s="44" t="s">
        <v>116</v>
      </c>
      <c r="N49" s="17"/>
      <c r="O49" s="2"/>
    </row>
    <row r="50" spans="1:15" ht="13.15" customHeight="1" x14ac:dyDescent="0.25">
      <c r="A50" s="16" t="s">
        <v>91</v>
      </c>
      <c r="B50" s="12" t="s">
        <v>92</v>
      </c>
      <c r="C50" s="11">
        <f>C51</f>
        <v>1348.78</v>
      </c>
      <c r="D50" s="11">
        <v>0</v>
      </c>
      <c r="E50" s="11">
        <v>1049</v>
      </c>
      <c r="F50" s="11">
        <v>1367.92</v>
      </c>
      <c r="G50" s="20">
        <f t="shared" si="2"/>
        <v>19.1400000000001</v>
      </c>
      <c r="H50" s="20">
        <f t="shared" si="3"/>
        <v>101.41906018772522</v>
      </c>
      <c r="I50" s="20">
        <f t="shared" si="4"/>
        <v>1049</v>
      </c>
      <c r="J50" s="20">
        <v>0</v>
      </c>
      <c r="K50" s="20">
        <f t="shared" si="6"/>
        <v>318.92000000000007</v>
      </c>
      <c r="L50" s="24">
        <f t="shared" si="7"/>
        <v>130.40228789323166</v>
      </c>
      <c r="M50" s="10"/>
      <c r="N50" s="17"/>
      <c r="O50" s="2"/>
    </row>
    <row r="51" spans="1:15" ht="13.15" customHeight="1" x14ac:dyDescent="0.25">
      <c r="A51" s="16" t="s">
        <v>93</v>
      </c>
      <c r="B51" s="12" t="s">
        <v>94</v>
      </c>
      <c r="C51" s="11">
        <f>C52</f>
        <v>1348.78</v>
      </c>
      <c r="D51" s="11">
        <v>0</v>
      </c>
      <c r="E51" s="11">
        <v>1049</v>
      </c>
      <c r="F51" s="11">
        <v>1367.92</v>
      </c>
      <c r="G51" s="20">
        <f t="shared" si="2"/>
        <v>19.1400000000001</v>
      </c>
      <c r="H51" s="20">
        <f t="shared" si="3"/>
        <v>101.41906018772522</v>
      </c>
      <c r="I51" s="20">
        <f t="shared" si="4"/>
        <v>1049</v>
      </c>
      <c r="J51" s="20">
        <v>0</v>
      </c>
      <c r="K51" s="20">
        <f t="shared" si="6"/>
        <v>318.92000000000007</v>
      </c>
      <c r="L51" s="24">
        <f t="shared" si="7"/>
        <v>130.40228789323166</v>
      </c>
      <c r="M51" s="10"/>
      <c r="N51" s="17"/>
      <c r="O51" s="2"/>
    </row>
    <row r="52" spans="1:15" ht="13.15" customHeight="1" x14ac:dyDescent="0.25">
      <c r="A52" s="16" t="s">
        <v>95</v>
      </c>
      <c r="B52" s="12" t="s">
        <v>96</v>
      </c>
      <c r="C52" s="11">
        <v>1348.78</v>
      </c>
      <c r="D52" s="11">
        <v>0</v>
      </c>
      <c r="E52" s="11">
        <v>1049</v>
      </c>
      <c r="F52" s="11">
        <v>1367.92</v>
      </c>
      <c r="G52" s="20">
        <f t="shared" si="2"/>
        <v>19.1400000000001</v>
      </c>
      <c r="H52" s="20">
        <f t="shared" si="3"/>
        <v>101.41906018772522</v>
      </c>
      <c r="I52" s="20">
        <f t="shared" si="4"/>
        <v>1049</v>
      </c>
      <c r="J52" s="20">
        <v>0</v>
      </c>
      <c r="K52" s="20">
        <f t="shared" si="6"/>
        <v>318.92000000000007</v>
      </c>
      <c r="L52" s="24">
        <f t="shared" si="7"/>
        <v>130.40228789323166</v>
      </c>
      <c r="M52" s="10"/>
      <c r="N52" s="17"/>
      <c r="O52" s="2"/>
    </row>
    <row r="53" spans="1:15" ht="13.15" customHeight="1" x14ac:dyDescent="0.25">
      <c r="A53" s="16" t="s">
        <v>97</v>
      </c>
      <c r="B53" s="12" t="s">
        <v>98</v>
      </c>
      <c r="C53" s="11" t="s">
        <v>22</v>
      </c>
      <c r="D53" s="11" t="s">
        <v>22</v>
      </c>
      <c r="E53" s="11" t="s">
        <v>22</v>
      </c>
      <c r="F53" s="11" t="s">
        <v>22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4">
        <v>0</v>
      </c>
      <c r="M53" s="10"/>
      <c r="N53" s="17"/>
      <c r="O53" s="2"/>
    </row>
    <row r="54" spans="1:15" ht="13.15" customHeight="1" x14ac:dyDescent="0.25">
      <c r="A54" s="16" t="s">
        <v>99</v>
      </c>
      <c r="B54" s="12" t="s">
        <v>100</v>
      </c>
      <c r="C54" s="18">
        <v>164.01</v>
      </c>
      <c r="D54" s="18">
        <v>0</v>
      </c>
      <c r="E54" s="18">
        <v>0</v>
      </c>
      <c r="F54" s="18">
        <v>39.69</v>
      </c>
      <c r="G54" s="23">
        <f t="shared" si="2"/>
        <v>-124.32</v>
      </c>
      <c r="H54" s="20">
        <f t="shared" si="3"/>
        <v>24.199743918053777</v>
      </c>
      <c r="I54" s="20">
        <f t="shared" si="4"/>
        <v>0</v>
      </c>
      <c r="J54" s="20">
        <v>0</v>
      </c>
      <c r="K54" s="20">
        <f t="shared" si="6"/>
        <v>39.69</v>
      </c>
      <c r="L54" s="24">
        <v>0</v>
      </c>
      <c r="M54" s="10"/>
      <c r="N54" s="17"/>
      <c r="O54" s="2"/>
    </row>
    <row r="55" spans="1:15" ht="13.15" customHeight="1" x14ac:dyDescent="0.25">
      <c r="A55" s="16" t="s">
        <v>101</v>
      </c>
      <c r="B55" s="12" t="s">
        <v>102</v>
      </c>
      <c r="C55" s="18">
        <v>13.38</v>
      </c>
      <c r="D55" s="18">
        <v>0</v>
      </c>
      <c r="E55" s="18">
        <v>0</v>
      </c>
      <c r="F55" s="18">
        <v>73.55</v>
      </c>
      <c r="G55" s="23">
        <f t="shared" si="2"/>
        <v>60.169999999999995</v>
      </c>
      <c r="H55" s="20">
        <f t="shared" si="3"/>
        <v>549.70104633781762</v>
      </c>
      <c r="I55" s="20">
        <f t="shared" si="4"/>
        <v>0</v>
      </c>
      <c r="J55" s="20">
        <v>0</v>
      </c>
      <c r="K55" s="20">
        <f t="shared" si="6"/>
        <v>73.55</v>
      </c>
      <c r="L55" s="24">
        <v>0</v>
      </c>
      <c r="M55" s="10"/>
      <c r="N55" s="17"/>
      <c r="O55" s="2"/>
    </row>
    <row r="56" spans="1:15" ht="13.1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"/>
    </row>
    <row r="57" spans="1:15" ht="13.9" customHeight="1" x14ac:dyDescent="0.25">
      <c r="A57" s="29" t="s">
        <v>103</v>
      </c>
      <c r="B57" s="30"/>
      <c r="C57" s="31" t="s">
        <v>108</v>
      </c>
      <c r="D57" s="32"/>
      <c r="E57" s="41" t="s">
        <v>109</v>
      </c>
      <c r="F57" s="42"/>
      <c r="G57" s="4"/>
      <c r="H57" s="4"/>
      <c r="I57" s="4"/>
      <c r="J57" s="4"/>
      <c r="K57" s="4"/>
      <c r="L57" s="4"/>
      <c r="M57" s="4"/>
      <c r="N57" s="4"/>
      <c r="O57" s="2"/>
    </row>
    <row r="58" spans="1:15" ht="13.9" customHeight="1" x14ac:dyDescent="0.25">
      <c r="A58" s="4"/>
      <c r="B58" s="4"/>
      <c r="C58" s="33" t="s">
        <v>104</v>
      </c>
      <c r="D58" s="34"/>
      <c r="E58" s="33"/>
      <c r="F58" s="34"/>
      <c r="G58" s="4"/>
      <c r="H58" s="4"/>
      <c r="I58" s="4"/>
      <c r="J58" s="4"/>
      <c r="K58" s="4"/>
      <c r="L58" s="4"/>
      <c r="M58" s="4"/>
      <c r="N58" s="4"/>
      <c r="O58" s="2"/>
    </row>
  </sheetData>
  <mergeCells count="16">
    <mergeCell ref="A1:G2"/>
    <mergeCell ref="A3:G3"/>
    <mergeCell ref="A4:D4"/>
    <mergeCell ref="E4:G4"/>
    <mergeCell ref="C58:D58"/>
    <mergeCell ref="E58:F58"/>
    <mergeCell ref="A7:D7"/>
    <mergeCell ref="A9:D9"/>
    <mergeCell ref="A57:B57"/>
    <mergeCell ref="A10:B10"/>
    <mergeCell ref="C10:N10"/>
    <mergeCell ref="A5:D5"/>
    <mergeCell ref="E5:G5"/>
    <mergeCell ref="A6:D6"/>
    <mergeCell ref="C57:D57"/>
    <mergeCell ref="E57:F57"/>
  </mergeCells>
  <phoneticPr fontId="0" type="noConversion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D17D5C3-C3A8-481C-AEEF-924DDA0B69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бюджета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Maret-PC\Maret</dc:creator>
  <cp:lastModifiedBy>Admin</cp:lastModifiedBy>
  <cp:lastPrinted>2022-03-23T10:42:44Z</cp:lastPrinted>
  <dcterms:created xsi:type="dcterms:W3CDTF">2021-03-11T07:20:48Z</dcterms:created>
  <dcterms:modified xsi:type="dcterms:W3CDTF">2022-03-23T11:56:45Z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dohod_RA_an.xlsx</vt:lpwstr>
  </property>
  <property fmtid="{D5CDD505-2E9C-101B-9397-08002B2CF9AE}" pid="3" name="Название отчета">
    <vt:lpwstr>dohod_RA_an.xlsx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19.2.0.79247202</vt:lpwstr>
  </property>
  <property fmtid="{D5CDD505-2E9C-101B-9397-08002B2CF9AE}" pid="6" name="Тип сервера">
    <vt:lpwstr>MSSQL</vt:lpwstr>
  </property>
  <property fmtid="{D5CDD505-2E9C-101B-9397-08002B2CF9AE}" pid="7" name="Сервер">
    <vt:lpwstr>subd2018</vt:lpwstr>
  </property>
  <property fmtid="{D5CDD505-2E9C-101B-9397-08002B2CF9AE}" pid="8" name="База">
    <vt:lpwstr>svod_smart</vt:lpwstr>
  </property>
  <property fmtid="{D5CDD505-2E9C-101B-9397-08002B2CF9AE}" pid="9" name="Пользователь">
    <vt:lpwstr>ter00227</vt:lpwstr>
  </property>
  <property fmtid="{D5CDD505-2E9C-101B-9397-08002B2CF9AE}" pid="10" name="Шаблон">
    <vt:lpwstr>dohod_RA_an.xlt</vt:lpwstr>
  </property>
  <property fmtid="{D5CDD505-2E9C-101B-9397-08002B2CF9AE}" pid="11" name="Локальная база">
    <vt:lpwstr>не используется</vt:lpwstr>
  </property>
</Properties>
</file>