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ФинУпр\Desktop\2024г\изменение  бюджета\исполнение за 2024г\"/>
    </mc:Choice>
  </mc:AlternateContent>
  <bookViews>
    <workbookView xWindow="0" yWindow="0" windowWidth="23040" windowHeight="9420"/>
  </bookViews>
  <sheets>
    <sheet name="Доходы бюджета" sheetId="2" r:id="rId1"/>
  </sheets>
  <calcPr calcId="162913"/>
</workbook>
</file>

<file path=xl/calcChain.xml><?xml version="1.0" encoding="utf-8"?>
<calcChain xmlns="http://schemas.openxmlformats.org/spreadsheetml/2006/main">
  <c r="G52" i="2" l="1"/>
  <c r="H52" i="2"/>
  <c r="I52" i="2"/>
  <c r="K52" i="2"/>
  <c r="M52" i="2"/>
  <c r="E41" i="2"/>
  <c r="C50" i="2"/>
  <c r="C49" i="2" s="1"/>
  <c r="C39" i="2"/>
  <c r="C33" i="2"/>
  <c r="L47" i="2" l="1"/>
  <c r="L43" i="2"/>
  <c r="L42" i="2"/>
  <c r="L34" i="2"/>
  <c r="L30" i="2"/>
  <c r="L29" i="2"/>
  <c r="L27" i="2"/>
  <c r="L26" i="2"/>
  <c r="L24" i="2"/>
  <c r="L23" i="2"/>
  <c r="L19" i="2"/>
  <c r="L18" i="2"/>
  <c r="L15" i="2"/>
  <c r="F46" i="2"/>
  <c r="F51" i="2"/>
  <c r="F50" i="2" s="1"/>
  <c r="F49" i="2" s="1"/>
  <c r="E51" i="2"/>
  <c r="E50" i="2" s="1"/>
  <c r="E49" i="2" s="1"/>
  <c r="F41" i="2"/>
  <c r="G45" i="2"/>
  <c r="K45" i="2"/>
  <c r="I45" i="2"/>
  <c r="D41" i="2"/>
  <c r="C46" i="2"/>
  <c r="C41" i="2"/>
  <c r="C38" i="2" s="1"/>
  <c r="C32" i="2"/>
  <c r="C28" i="2"/>
  <c r="C25" i="2"/>
  <c r="C17" i="2"/>
  <c r="C16" i="2" s="1"/>
  <c r="C13" i="2"/>
  <c r="G14" i="2"/>
  <c r="I14" i="2"/>
  <c r="K14" i="2"/>
  <c r="C12" i="2" l="1"/>
  <c r="M51" i="2"/>
  <c r="M50" i="2"/>
  <c r="M49" i="2"/>
  <c r="M47" i="2"/>
  <c r="M43" i="2"/>
  <c r="M42" i="2"/>
  <c r="M34" i="2"/>
  <c r="M26" i="2"/>
  <c r="M24" i="2"/>
  <c r="M23" i="2"/>
  <c r="M19" i="2"/>
  <c r="M18" i="2"/>
  <c r="M15" i="2"/>
  <c r="K55" i="2"/>
  <c r="K54" i="2"/>
  <c r="K51" i="2"/>
  <c r="K50" i="2"/>
  <c r="K49" i="2"/>
  <c r="K48" i="2"/>
  <c r="K47" i="2"/>
  <c r="K44" i="2"/>
  <c r="K43" i="2"/>
  <c r="K42" i="2"/>
  <c r="K40" i="2"/>
  <c r="K39" i="2"/>
  <c r="K34" i="2"/>
  <c r="K31" i="2"/>
  <c r="K26" i="2"/>
  <c r="K24" i="2"/>
  <c r="K23" i="2"/>
  <c r="K22" i="2"/>
  <c r="K19" i="2"/>
  <c r="K18" i="2"/>
  <c r="K15" i="2"/>
  <c r="J47" i="2"/>
  <c r="J43" i="2"/>
  <c r="J42" i="2"/>
  <c r="J34" i="2"/>
  <c r="J26" i="2"/>
  <c r="J24" i="2"/>
  <c r="J23" i="2"/>
  <c r="J19" i="2"/>
  <c r="J18" i="2"/>
  <c r="J15" i="2"/>
  <c r="I55" i="2"/>
  <c r="I54" i="2"/>
  <c r="I51" i="2"/>
  <c r="I50" i="2"/>
  <c r="I49" i="2"/>
  <c r="I48" i="2"/>
  <c r="I47" i="2"/>
  <c r="I44" i="2"/>
  <c r="I43" i="2"/>
  <c r="I42" i="2"/>
  <c r="I40" i="2"/>
  <c r="I39" i="2"/>
  <c r="I34" i="2"/>
  <c r="I31" i="2"/>
  <c r="I26" i="2"/>
  <c r="I24" i="2"/>
  <c r="I23" i="2"/>
  <c r="I22" i="2"/>
  <c r="I19" i="2"/>
  <c r="I18" i="2"/>
  <c r="I15" i="2"/>
  <c r="H55" i="2"/>
  <c r="H54" i="2"/>
  <c r="H47" i="2"/>
  <c r="H43" i="2"/>
  <c r="H42" i="2"/>
  <c r="H40" i="2"/>
  <c r="H34" i="2"/>
  <c r="H26" i="2"/>
  <c r="H24" i="2"/>
  <c r="H23" i="2"/>
  <c r="H22" i="2"/>
  <c r="H19" i="2"/>
  <c r="H18" i="2"/>
  <c r="H15" i="2"/>
  <c r="G55" i="2"/>
  <c r="G54" i="2"/>
  <c r="G48" i="2"/>
  <c r="G47" i="2"/>
  <c r="G44" i="2"/>
  <c r="G43" i="2"/>
  <c r="G42" i="2"/>
  <c r="G40" i="2"/>
  <c r="G34" i="2"/>
  <c r="G31" i="2"/>
  <c r="G26" i="2"/>
  <c r="G24" i="2"/>
  <c r="G23" i="2"/>
  <c r="G22" i="2"/>
  <c r="G21" i="2"/>
  <c r="G19" i="2"/>
  <c r="G18" i="2"/>
  <c r="G15" i="2"/>
  <c r="L41" i="2"/>
  <c r="E46" i="2"/>
  <c r="D46" i="2"/>
  <c r="D38" i="2"/>
  <c r="F33" i="2"/>
  <c r="G33" i="2" s="1"/>
  <c r="E33" i="2"/>
  <c r="D33" i="2"/>
  <c r="D32" i="2" s="1"/>
  <c r="F28" i="2"/>
  <c r="E28" i="2"/>
  <c r="D28" i="2"/>
  <c r="F25" i="2"/>
  <c r="E25" i="2"/>
  <c r="D25" i="2"/>
  <c r="F17" i="2"/>
  <c r="F16" i="2" s="1"/>
  <c r="H16" i="2" s="1"/>
  <c r="E17" i="2"/>
  <c r="D17" i="2"/>
  <c r="D16" i="2" s="1"/>
  <c r="F13" i="2"/>
  <c r="E13" i="2"/>
  <c r="D13" i="2"/>
  <c r="G49" i="2"/>
  <c r="H39" i="2"/>
  <c r="I46" i="2" l="1"/>
  <c r="I13" i="2"/>
  <c r="L13" i="2"/>
  <c r="J13" i="2"/>
  <c r="I28" i="2"/>
  <c r="E32" i="2"/>
  <c r="L32" i="2" s="1"/>
  <c r="L33" i="2"/>
  <c r="L25" i="2"/>
  <c r="L46" i="2"/>
  <c r="E16" i="2"/>
  <c r="L16" i="2" s="1"/>
  <c r="L17" i="2"/>
  <c r="K41" i="2"/>
  <c r="F38" i="2"/>
  <c r="H38" i="2" s="1"/>
  <c r="J16" i="2"/>
  <c r="I25" i="2"/>
  <c r="H49" i="2"/>
  <c r="H25" i="2"/>
  <c r="K28" i="2"/>
  <c r="I41" i="2"/>
  <c r="E38" i="2"/>
  <c r="G13" i="2"/>
  <c r="G28" i="2"/>
  <c r="G41" i="2"/>
  <c r="G46" i="2"/>
  <c r="G50" i="2"/>
  <c r="H33" i="2"/>
  <c r="H46" i="2"/>
  <c r="H51" i="2"/>
  <c r="I17" i="2"/>
  <c r="J41" i="2"/>
  <c r="J46" i="2"/>
  <c r="K13" i="2"/>
  <c r="M17" i="2"/>
  <c r="G38" i="2"/>
  <c r="G51" i="2"/>
  <c r="H17" i="2"/>
  <c r="H41" i="2"/>
  <c r="J17" i="2"/>
  <c r="J33" i="2"/>
  <c r="K25" i="2"/>
  <c r="M13" i="2"/>
  <c r="M33" i="2"/>
  <c r="M46" i="2"/>
  <c r="G16" i="2"/>
  <c r="G25" i="2"/>
  <c r="G39" i="2"/>
  <c r="H13" i="2"/>
  <c r="J25" i="2"/>
  <c r="K33" i="2"/>
  <c r="M25" i="2"/>
  <c r="M41" i="2"/>
  <c r="F32" i="2"/>
  <c r="G17" i="2"/>
  <c r="H50" i="2"/>
  <c r="I33" i="2"/>
  <c r="K17" i="2"/>
  <c r="K46" i="2"/>
  <c r="D12" i="2"/>
  <c r="J38" i="2" l="1"/>
  <c r="K16" i="2"/>
  <c r="M16" i="2"/>
  <c r="I16" i="2"/>
  <c r="I38" i="2"/>
  <c r="L38" i="2"/>
  <c r="I32" i="2"/>
  <c r="E12" i="2"/>
  <c r="K38" i="2"/>
  <c r="H32" i="2"/>
  <c r="G32" i="2"/>
  <c r="K32" i="2"/>
  <c r="M32" i="2"/>
  <c r="J32" i="2"/>
  <c r="F12" i="2"/>
  <c r="M38" i="2"/>
  <c r="I12" i="2" l="1"/>
  <c r="L12" i="2"/>
  <c r="K12" i="2"/>
  <c r="G12" i="2"/>
  <c r="J12" i="2"/>
  <c r="H12" i="2"/>
  <c r="M12" i="2"/>
</calcChain>
</file>

<file path=xl/sharedStrings.xml><?xml version="1.0" encoding="utf-8"?>
<sst xmlns="http://schemas.openxmlformats.org/spreadsheetml/2006/main" count="163" uniqueCount="129">
  <si>
    <t>Наименование финансового органа</t>
  </si>
  <si>
    <t>Теучежский район</t>
  </si>
  <si>
    <t>Наименование бюджета</t>
  </si>
  <si>
    <t>Собственный бюджет</t>
  </si>
  <si>
    <t>1. Доходы бюджета</t>
  </si>
  <si>
    <t>Боковик</t>
  </si>
  <si>
    <t>Данные</t>
  </si>
  <si>
    <t>Наименование показателя</t>
  </si>
  <si>
    <t>Код дохода</t>
  </si>
  <si>
    <t>Факт за соответствующий период прошлого года</t>
  </si>
  <si>
    <t>Факт за текущий период</t>
  </si>
  <si>
    <t>Отклонение от факта прошлого года</t>
  </si>
  <si>
    <t>Отклонение от факта прошлого года, процент</t>
  </si>
  <si>
    <t>Отклонение от прогноза текущего периода</t>
  </si>
  <si>
    <t>Выполнение годового прогноза, процент</t>
  </si>
  <si>
    <t>НАЛОГОВЫЕ И НЕНАЛОГОВЫЕ ДОХОДЫ</t>
  </si>
  <si>
    <t>10000000000000000</t>
  </si>
  <si>
    <t>НАЛОГИ НА ПРИБЫЛЬ, ДОХОДЫ</t>
  </si>
  <si>
    <t>10100000000000000</t>
  </si>
  <si>
    <t>Налог на прибыль организаций</t>
  </si>
  <si>
    <t>10101000000000110</t>
  </si>
  <si>
    <t>-</t>
  </si>
  <si>
    <t>Налог на доходы физических лиц</t>
  </si>
  <si>
    <t>10102000010000110</t>
  </si>
  <si>
    <t>НАЛОГИ НА СОВОКУПНЫЙ ДОХОД</t>
  </si>
  <si>
    <t>10500000000000000</t>
  </si>
  <si>
    <t>Налог, взимаемый в связи с применением упрощенной системы налогообложения</t>
  </si>
  <si>
    <t>10501000000000110</t>
  </si>
  <si>
    <t>Налог, взимаемый с налогоплательщиков, выбравших в качестве объекта налогообложения доходы</t>
  </si>
  <si>
    <t>10501010010000110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</si>
  <si>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</si>
  <si>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10501020010000110</t>
  </si>
  <si>
    <t xml:space="preserve"> Доходы от выдачи патентов на осуществление предпринимательской деятельности при применении упрощенной системы налогообложения</t>
  </si>
  <si>
    <t>10501040020000110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</si>
  <si>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</si>
  <si>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10501050010000110</t>
  </si>
  <si>
    <t>Единый налог на вмененный доход для отдельных видов деятельности</t>
  </si>
  <si>
    <t>10502000020000110</t>
  </si>
  <si>
    <t>Единый сельскохозяйственный налог</t>
  </si>
  <si>
    <t>10503000010000110</t>
  </si>
  <si>
    <t>Налог, взимаемый в связи с применением патентной системы налогообложения</t>
  </si>
  <si>
    <t>10504000020000110</t>
  </si>
  <si>
    <t>НАЛОГИ НА ИМУЩЕСТВО</t>
  </si>
  <si>
    <t>10600000000000000</t>
  </si>
  <si>
    <t>Налог на имущество организаций</t>
  </si>
  <si>
    <t>10602000020000110</t>
  </si>
  <si>
    <t>Налог на имущество организаций по имуществу, входящему в Единую систему газоснабжения</t>
  </si>
  <si>
    <t>10602020020000110</t>
  </si>
  <si>
    <t>НАЛОГИ, СБОРЫ И РЕГУЛЯРНЫЕ ПЛАТЕЖИ ЗА ПОЛЬЗОВАНИЕ ПРИРОДНЫМИ РЕСУРСАМИ</t>
  </si>
  <si>
    <t>10700000000000000</t>
  </si>
  <si>
    <t>Налог на добычу полезных ископаемых</t>
  </si>
  <si>
    <t>10701000010000110</t>
  </si>
  <si>
    <t>Налог на добычу полезных ископаемых в виде углеводородного сырья</t>
  </si>
  <si>
    <t>10701010010000110</t>
  </si>
  <si>
    <t>Налог на добычу общераспространенных полезных ископаемых</t>
  </si>
  <si>
    <t>10701020010000110</t>
  </si>
  <si>
    <t>ГОСУДАРСТВЕННАЯ ПОШЛИНА</t>
  </si>
  <si>
    <t>10800000000000000</t>
  </si>
  <si>
    <t>Государственная пошлина по делам, рассматриваемым в судах общей юрисдикции, мировыми судьями</t>
  </si>
  <si>
    <t>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</si>
  <si>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</si>
  <si>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</si>
  <si>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</si>
  <si>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</si>
  <si>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</si>
  <si>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</si>
  <si>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</si>
  <si>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10900000000000000</t>
  </si>
  <si>
    <t>ДОХОДЫ ОТ ИСПОЛЬЗОВАНИЯ ИМУЩЕСТВА, НАХОДЯЩЕГОСЯ В ГОСУДАРСТВЕННОЙ И МУНИЦИПАЛЬНОЙ СОБСТВЕННОСТИ</t>
  </si>
  <si>
    <t>11100000000000000</t>
  </si>
  <si>
    <t>Проценты, полученные от предоставления бюджетных кредитов внутри страны</t>
  </si>
  <si>
    <t>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</si>
  <si>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</si>
  <si>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</si>
  <si>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</t>
  </si>
  <si>
    <t>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</si>
  <si>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</si>
  <si>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</si>
  <si>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</t>
  </si>
  <si>
    <t>11105030000000120</t>
  </si>
  <si>
    <t>Платежи от государственных и муниципальных унитарных предприятий</t>
  </si>
  <si>
    <t>11107000000000120</t>
  </si>
  <si>
    <t>ПЛАТЕЖИ ПРИ ПОЛЬЗОВАНИИ ПРИРОДНЫМИ РЕСУРСАМИ</t>
  </si>
  <si>
    <t>11200000000000000</t>
  </si>
  <si>
    <t>Плата за негативное воздействие на окружающую среду</t>
  </si>
  <si>
    <t>11201000010000120</t>
  </si>
  <si>
    <t>11300000000000000</t>
  </si>
  <si>
    <t>ДОХОДЫ ОТ ПРОДАЖИ МАТЕРИАЛЬНЫХ И НЕМАТЕРИАЛЬНЫХ АКТИВОВ</t>
  </si>
  <si>
    <t>11400000000000000</t>
  </si>
  <si>
    <t>Доходы от продажи земельных участков, находящихся в государственной и муниципальной собственности</t>
  </si>
  <si>
    <t>11406000000000430</t>
  </si>
  <si>
    <t>Доходы от продажи земельных участков, государственная собственность на которые не разграничена</t>
  </si>
  <si>
    <t>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</si>
  <si>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</si>
  <si>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АДМИНИСТРАТИВНЫЕ ПЛАТЕЖИ И СБОРЫ</t>
  </si>
  <si>
    <t>11500000000000000</t>
  </si>
  <si>
    <t>ШТРАФЫ, САНКЦИИ, ВОЗМЕЩЕНИЕ УЩЕРБА</t>
  </si>
  <si>
    <t>11600000000000000</t>
  </si>
  <si>
    <t>ПРОЧИЕ НЕНАЛОГОВЫЕ ДОХОДЫ</t>
  </si>
  <si>
    <t>11700000000000000</t>
  </si>
  <si>
    <t>Руководитель</t>
  </si>
  <si>
    <t>(подпись)</t>
  </si>
  <si>
    <t>Единица измерения:  тыс.руб</t>
  </si>
  <si>
    <t>Первона-чальный план</t>
  </si>
  <si>
    <t>Уточненый план</t>
  </si>
  <si>
    <t>_________________</t>
  </si>
  <si>
    <t>Отклонение от первонач. плана текущего периода</t>
  </si>
  <si>
    <t>Причины отклонения уточн. плана от факта (+/- 5%)</t>
  </si>
  <si>
    <t>Причины отклонения первонач. плана от факта (+/- 5%)</t>
  </si>
  <si>
    <t>Выполнение первонач.плана, процент</t>
  </si>
  <si>
    <t>увеличение налогооблагаемой базы</t>
  </si>
  <si>
    <t>переплата у крупного плательщика налога учтена в плане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</si>
  <si>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</si>
  <si>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</si>
  <si>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отколненте от первоначального плана ,%</t>
  </si>
  <si>
    <t>рост надогооблагаемой базы у крупных плательщиков</t>
  </si>
  <si>
    <t>снижение налогооблагаемой базы</t>
  </si>
  <si>
    <t>А.Т.Хут</t>
  </si>
  <si>
    <t>Прочие доходы от  оказания платных услуг</t>
  </si>
  <si>
    <t>Сведения по доходам за 2024 год</t>
  </si>
  <si>
    <t>на  1 января 2025 г.</t>
  </si>
  <si>
    <t>плательщики налога уменьшили налог на сумму страховых взносов</t>
  </si>
  <si>
    <t>рост ставок госпошлины</t>
  </si>
  <si>
    <t>увеличилось число арендаторов земли</t>
  </si>
  <si>
    <t>у некоторых арендаторов переплата</t>
  </si>
  <si>
    <t>увеличилось число арендаторов имущества</t>
  </si>
  <si>
    <t>главный администратор не представил пояснения</t>
  </si>
  <si>
    <t>11406013100000430</t>
  </si>
  <si>
    <t>торги по продаже земельных участков не состоялись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</si>
</sst>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</font>
    <font>
      <sz val="11"/>
      <name val="Calibri"/>
      <family val="2"/>
    </font>
    <font>
      <b/>
      <sz val="9"/>
      <color indexed="8"/>
      <name val="Arial"/>
    </font>
    <font>
      <sz val="9"/>
      <color indexed="8"/>
      <name val="Arial"/>
    </font>
    <font>
      <u/>
      <sz val="9"/>
      <color indexed="8"/>
      <name val="Arial"/>
    </font>
    <font>
      <sz val="8"/>
      <color indexed="8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rgb="FF000000"/>
      <name val="Arial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7" fillId="2" borderId="0"/>
    <xf numFmtId="0" fontId="7" fillId="0" borderId="0"/>
    <xf numFmtId="0" fontId="7" fillId="0" borderId="5"/>
    <xf numFmtId="0" fontId="7" fillId="0" borderId="6">
      <alignment horizontal="center"/>
    </xf>
    <xf numFmtId="0" fontId="7" fillId="0" borderId="6"/>
    <xf numFmtId="0" fontId="6" fillId="0" borderId="0"/>
    <xf numFmtId="0" fontId="8" fillId="0" borderId="6">
      <alignment horizontal="center"/>
    </xf>
    <xf numFmtId="49" fontId="7" fillId="0" borderId="6"/>
    <xf numFmtId="0" fontId="7" fillId="0" borderId="0"/>
    <xf numFmtId="0" fontId="7" fillId="0" borderId="0">
      <alignment wrapText="1"/>
    </xf>
    <xf numFmtId="0" fontId="8" fillId="0" borderId="0">
      <alignment wrapText="1"/>
    </xf>
    <xf numFmtId="0" fontId="9" fillId="0" borderId="0">
      <alignment wrapText="1"/>
    </xf>
    <xf numFmtId="0" fontId="7" fillId="0" borderId="0">
      <alignment horizontal="center" wrapText="1"/>
    </xf>
    <xf numFmtId="0" fontId="9" fillId="0" borderId="0">
      <alignment horizontal="center" wrapText="1"/>
    </xf>
    <xf numFmtId="0" fontId="8" fillId="0" borderId="6">
      <alignment horizontal="center" wrapText="1"/>
    </xf>
    <xf numFmtId="0" fontId="7" fillId="0" borderId="7">
      <alignment wrapText="1"/>
    </xf>
    <xf numFmtId="0" fontId="7" fillId="0" borderId="8"/>
    <xf numFmtId="0" fontId="7" fillId="0" borderId="9"/>
    <xf numFmtId="0" fontId="7" fillId="0" borderId="7"/>
  </cellStyleXfs>
  <cellXfs count="51">
    <xf numFmtId="0" fontId="0" fillId="0" borderId="0" xfId="0"/>
    <xf numFmtId="0" fontId="0" fillId="0" borderId="0" xfId="0" applyProtection="1">
      <protection locked="0"/>
    </xf>
    <xf numFmtId="0" fontId="6" fillId="0" borderId="0" xfId="11" applyNumberFormat="1" applyProtection="1"/>
    <xf numFmtId="0" fontId="3" fillId="0" borderId="0" xfId="7" applyNumberFormat="1" applyFont="1" applyProtection="1"/>
    <xf numFmtId="0" fontId="3" fillId="0" borderId="6" xfId="9" applyNumberFormat="1" applyFont="1" applyProtection="1">
      <alignment horizontal="center"/>
    </xf>
    <xf numFmtId="0" fontId="3" fillId="0" borderId="6" xfId="9" applyNumberFormat="1" applyFont="1" applyAlignment="1" applyProtection="1">
      <alignment horizontal="center" wrapText="1"/>
    </xf>
    <xf numFmtId="0" fontId="3" fillId="0" borderId="1" xfId="9" applyNumberFormat="1" applyFont="1" applyBorder="1" applyAlignment="1" applyProtection="1">
      <alignment horizontal="center" wrapText="1"/>
    </xf>
    <xf numFmtId="0" fontId="3" fillId="0" borderId="2" xfId="23" applyNumberFormat="1" applyFont="1" applyBorder="1" applyAlignment="1" applyProtection="1">
      <alignment wrapText="1"/>
    </xf>
    <xf numFmtId="0" fontId="3" fillId="0" borderId="1" xfId="9" applyNumberFormat="1" applyFont="1" applyBorder="1" applyProtection="1">
      <alignment horizontal="center"/>
    </xf>
    <xf numFmtId="0" fontId="3" fillId="0" borderId="2" xfId="22" applyNumberFormat="1" applyFont="1" applyBorder="1" applyProtection="1"/>
    <xf numFmtId="49" fontId="3" fillId="0" borderId="6" xfId="13" applyNumberFormat="1" applyFont="1" applyProtection="1"/>
    <xf numFmtId="0" fontId="5" fillId="0" borderId="6" xfId="9" applyNumberFormat="1" applyFont="1" applyAlignment="1" applyProtection="1">
      <alignment horizontal="center" wrapText="1"/>
    </xf>
    <xf numFmtId="0" fontId="5" fillId="0" borderId="6" xfId="10" applyNumberFormat="1" applyFont="1" applyAlignment="1" applyProtection="1">
      <alignment wrapText="1"/>
    </xf>
    <xf numFmtId="0" fontId="3" fillId="0" borderId="2" xfId="7" applyNumberFormat="1" applyFont="1" applyBorder="1" applyProtection="1"/>
    <xf numFmtId="0" fontId="3" fillId="3" borderId="6" xfId="10" applyNumberFormat="1" applyFont="1" applyFill="1" applyProtection="1"/>
    <xf numFmtId="4" fontId="3" fillId="0" borderId="6" xfId="10" applyNumberFormat="1" applyFont="1" applyProtection="1"/>
    <xf numFmtId="4" fontId="3" fillId="0" borderId="1" xfId="10" applyNumberFormat="1" applyFont="1" applyBorder="1" applyProtection="1"/>
    <xf numFmtId="4" fontId="3" fillId="3" borderId="6" xfId="10" applyNumberFormat="1" applyFont="1" applyFill="1" applyProtection="1"/>
    <xf numFmtId="0" fontId="3" fillId="3" borderId="0" xfId="7" applyNumberFormat="1" applyFont="1" applyFill="1" applyProtection="1"/>
    <xf numFmtId="0" fontId="0" fillId="3" borderId="0" xfId="0" applyFill="1" applyProtection="1">
      <protection locked="0"/>
    </xf>
    <xf numFmtId="4" fontId="3" fillId="3" borderId="1" xfId="10" applyNumberFormat="1" applyFont="1" applyFill="1" applyBorder="1" applyProtection="1"/>
    <xf numFmtId="0" fontId="3" fillId="3" borderId="2" xfId="22" applyNumberFormat="1" applyFont="1" applyFill="1" applyBorder="1" applyProtection="1"/>
    <xf numFmtId="0" fontId="11" fillId="3" borderId="2" xfId="7" applyNumberFormat="1" applyFont="1" applyFill="1" applyBorder="1" applyAlignment="1" applyProtection="1">
      <alignment wrapText="1"/>
    </xf>
    <xf numFmtId="0" fontId="3" fillId="3" borderId="2" xfId="7" applyNumberFormat="1" applyFont="1" applyFill="1" applyBorder="1" applyProtection="1"/>
    <xf numFmtId="0" fontId="11" fillId="3" borderId="2" xfId="22" applyNumberFormat="1" applyFont="1" applyFill="1" applyBorder="1" applyAlignment="1" applyProtection="1">
      <alignment wrapText="1"/>
    </xf>
    <xf numFmtId="0" fontId="10" fillId="3" borderId="2" xfId="22" applyNumberFormat="1" applyFont="1" applyFill="1" applyBorder="1" applyAlignment="1" applyProtection="1">
      <alignment wrapText="1"/>
    </xf>
    <xf numFmtId="0" fontId="3" fillId="3" borderId="6" xfId="10" applyNumberFormat="1" applyFont="1" applyFill="1" applyAlignment="1" applyProtection="1">
      <alignment horizontal="right"/>
    </xf>
    <xf numFmtId="0" fontId="10" fillId="3" borderId="6" xfId="10" applyNumberFormat="1" applyFont="1" applyFill="1" applyAlignment="1" applyProtection="1">
      <alignment horizontal="right"/>
    </xf>
    <xf numFmtId="0" fontId="3" fillId="0" borderId="0" xfId="22" applyNumberFormat="1" applyFont="1" applyBorder="1" applyProtection="1"/>
    <xf numFmtId="0" fontId="12" fillId="3" borderId="2" xfId="0" applyFont="1" applyFill="1" applyBorder="1" applyAlignment="1">
      <alignment wrapText="1"/>
    </xf>
    <xf numFmtId="0" fontId="3" fillId="3" borderId="2" xfId="22" applyNumberFormat="1" applyFont="1" applyFill="1" applyBorder="1" applyAlignment="1" applyProtection="1">
      <alignment wrapText="1"/>
    </xf>
    <xf numFmtId="0" fontId="10" fillId="3" borderId="2" xfId="22" applyNumberFormat="1" applyFont="1" applyFill="1" applyBorder="1" applyProtection="1"/>
    <xf numFmtId="49" fontId="10" fillId="0" borderId="6" xfId="13" applyNumberFormat="1" applyFont="1" applyProtection="1"/>
    <xf numFmtId="0" fontId="2" fillId="0" borderId="0" xfId="20" applyNumberFormat="1" applyFont="1" applyBorder="1" applyProtection="1">
      <alignment horizontal="center" wrapText="1"/>
    </xf>
    <xf numFmtId="0" fontId="2" fillId="0" borderId="0" xfId="20" applyFont="1" applyBorder="1">
      <alignment horizontal="center" wrapText="1"/>
    </xf>
    <xf numFmtId="0" fontId="3" fillId="0" borderId="0" xfId="21" applyNumberFormat="1" applyFont="1" applyBorder="1" applyProtection="1">
      <alignment wrapText="1"/>
    </xf>
    <xf numFmtId="0" fontId="3" fillId="0" borderId="0" xfId="21" applyFont="1" applyBorder="1">
      <alignment wrapText="1"/>
    </xf>
    <xf numFmtId="0" fontId="3" fillId="0" borderId="0" xfId="15" applyNumberFormat="1" applyFont="1" applyProtection="1">
      <alignment wrapText="1"/>
    </xf>
    <xf numFmtId="0" fontId="3" fillId="0" borderId="0" xfId="15" applyFont="1">
      <alignment wrapText="1"/>
    </xf>
    <xf numFmtId="0" fontId="4" fillId="0" borderId="0" xfId="17" applyNumberFormat="1" applyFont="1" applyProtection="1">
      <alignment wrapText="1"/>
    </xf>
    <xf numFmtId="0" fontId="4" fillId="0" borderId="0" xfId="17" applyFont="1">
      <alignment wrapText="1"/>
    </xf>
    <xf numFmtId="0" fontId="3" fillId="0" borderId="0" xfId="18" applyNumberFormat="1" applyFont="1" applyProtection="1">
      <alignment horizontal="center" wrapText="1"/>
    </xf>
    <xf numFmtId="0" fontId="3" fillId="0" borderId="0" xfId="18" applyFont="1">
      <alignment horizontal="center" wrapText="1"/>
    </xf>
    <xf numFmtId="0" fontId="2" fillId="0" borderId="0" xfId="16" applyNumberFormat="1" applyFont="1" applyProtection="1">
      <alignment wrapText="1"/>
    </xf>
    <xf numFmtId="0" fontId="2" fillId="0" borderId="0" xfId="16" applyFont="1">
      <alignment wrapText="1"/>
    </xf>
    <xf numFmtId="0" fontId="2" fillId="0" borderId="6" xfId="12" applyNumberFormat="1" applyFont="1" applyProtection="1">
      <alignment horizontal="center"/>
    </xf>
    <xf numFmtId="0" fontId="2" fillId="0" borderId="6" xfId="12" applyFont="1">
      <alignment horizontal="center"/>
    </xf>
    <xf numFmtId="0" fontId="2" fillId="0" borderId="3" xfId="12" applyFont="1" applyBorder="1">
      <alignment horizontal="center"/>
    </xf>
    <xf numFmtId="0" fontId="2" fillId="0" borderId="4" xfId="12" applyFont="1" applyBorder="1">
      <alignment horizontal="center"/>
    </xf>
    <xf numFmtId="0" fontId="10" fillId="0" borderId="0" xfId="19" applyNumberFormat="1" applyFont="1" applyProtection="1">
      <alignment horizontal="center" wrapText="1"/>
    </xf>
    <xf numFmtId="0" fontId="3" fillId="0" borderId="0" xfId="19" applyFont="1">
      <alignment horizontal="center" wrapText="1"/>
    </xf>
  </cellXfs>
  <cellStyles count="25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3" zoomScaleNormal="100" zoomScaleSheetLayoutView="100" workbookViewId="0">
      <selection activeCell="N18" sqref="N18"/>
    </sheetView>
  </sheetViews>
  <sheetFormatPr defaultColWidth="9.109375" defaultRowHeight="14.4" x14ac:dyDescent="0.3"/>
  <cols>
    <col min="1" max="1" width="35" style="1" customWidth="1"/>
    <col min="2" max="2" width="18.5546875" style="1" customWidth="1"/>
    <col min="3" max="3" width="9.88671875" style="1" customWidth="1"/>
    <col min="4" max="4" width="10.88671875" style="1" customWidth="1"/>
    <col min="5" max="5" width="11.109375" style="1" customWidth="1"/>
    <col min="6" max="6" width="15.33203125" style="1" customWidth="1"/>
    <col min="7" max="7" width="9.109375" style="1"/>
    <col min="8" max="8" width="10.109375" style="1" customWidth="1"/>
    <col min="9" max="9" width="11" style="1" customWidth="1"/>
    <col min="10" max="10" width="8.5546875" style="1" customWidth="1"/>
    <col min="11" max="11" width="11" style="1" customWidth="1"/>
    <col min="12" max="12" width="9.5546875" style="1" customWidth="1"/>
    <col min="13" max="13" width="9.88671875" style="1" customWidth="1"/>
    <col min="14" max="14" width="9" style="1" customWidth="1"/>
    <col min="15" max="15" width="9.5546875" style="1" customWidth="1"/>
    <col min="16" max="16384" width="9.109375" style="1"/>
  </cols>
  <sheetData>
    <row r="1" spans="1:16" ht="13.2" customHeight="1" x14ac:dyDescent="0.3">
      <c r="A1" s="33" t="s">
        <v>119</v>
      </c>
      <c r="B1" s="34"/>
      <c r="C1" s="34"/>
      <c r="D1" s="34"/>
      <c r="E1" s="34"/>
      <c r="F1" s="34"/>
      <c r="G1" s="34"/>
      <c r="H1" s="28"/>
      <c r="I1" s="28"/>
      <c r="J1" s="28"/>
      <c r="K1" s="3"/>
      <c r="L1" s="3"/>
      <c r="M1" s="3"/>
      <c r="N1" s="3"/>
      <c r="O1" s="3"/>
      <c r="P1" s="2"/>
    </row>
    <row r="2" spans="1:16" ht="13.2" customHeight="1" x14ac:dyDescent="0.3">
      <c r="A2" s="34"/>
      <c r="B2" s="34"/>
      <c r="C2" s="34"/>
      <c r="D2" s="34"/>
      <c r="E2" s="34"/>
      <c r="F2" s="34"/>
      <c r="G2" s="34"/>
      <c r="H2" s="28"/>
      <c r="I2" s="28"/>
      <c r="J2" s="28"/>
      <c r="K2" s="3"/>
      <c r="L2" s="3"/>
      <c r="M2" s="3"/>
      <c r="N2" s="3"/>
      <c r="O2" s="3"/>
      <c r="P2" s="2"/>
    </row>
    <row r="3" spans="1:16" ht="13.95" customHeight="1" x14ac:dyDescent="0.3">
      <c r="A3" s="35" t="s">
        <v>120</v>
      </c>
      <c r="B3" s="36"/>
      <c r="C3" s="36"/>
      <c r="D3" s="36"/>
      <c r="E3" s="36"/>
      <c r="F3" s="36"/>
      <c r="G3" s="36"/>
      <c r="H3" s="3"/>
      <c r="I3" s="3"/>
      <c r="J3" s="3"/>
      <c r="K3" s="3"/>
      <c r="L3" s="3"/>
      <c r="M3" s="3"/>
      <c r="N3" s="3"/>
      <c r="O3" s="3"/>
      <c r="P3" s="2"/>
    </row>
    <row r="4" spans="1:16" ht="15.15" customHeight="1" x14ac:dyDescent="0.3">
      <c r="A4" s="37" t="s">
        <v>0</v>
      </c>
      <c r="B4" s="38"/>
      <c r="C4" s="38"/>
      <c r="D4" s="38"/>
      <c r="E4" s="39" t="s">
        <v>1</v>
      </c>
      <c r="F4" s="40"/>
      <c r="G4" s="40"/>
      <c r="H4" s="3"/>
      <c r="I4" s="3"/>
      <c r="J4" s="3"/>
      <c r="K4" s="3"/>
      <c r="L4" s="3"/>
      <c r="M4" s="3"/>
      <c r="N4" s="3"/>
      <c r="O4" s="3"/>
      <c r="P4" s="2"/>
    </row>
    <row r="5" spans="1:16" ht="15.15" customHeight="1" x14ac:dyDescent="0.3">
      <c r="A5" s="37" t="s">
        <v>2</v>
      </c>
      <c r="B5" s="38"/>
      <c r="C5" s="38"/>
      <c r="D5" s="38"/>
      <c r="E5" s="39" t="s">
        <v>3</v>
      </c>
      <c r="F5" s="40"/>
      <c r="G5" s="40"/>
      <c r="H5" s="3"/>
      <c r="I5" s="3"/>
      <c r="J5" s="3"/>
      <c r="K5" s="3"/>
      <c r="L5" s="3"/>
      <c r="M5" s="3"/>
      <c r="N5" s="3"/>
      <c r="O5" s="3"/>
      <c r="P5" s="2"/>
    </row>
    <row r="6" spans="1:16" ht="13.95" customHeight="1" x14ac:dyDescent="0.3">
      <c r="A6" s="37" t="s">
        <v>102</v>
      </c>
      <c r="B6" s="38"/>
      <c r="C6" s="38"/>
      <c r="D6" s="3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</row>
    <row r="7" spans="1:16" ht="13.2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/>
    </row>
    <row r="8" spans="1:16" ht="13.95" customHeight="1" x14ac:dyDescent="0.3">
      <c r="A8" s="43" t="s">
        <v>4</v>
      </c>
      <c r="B8" s="44"/>
      <c r="C8" s="44"/>
      <c r="D8" s="4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/>
    </row>
    <row r="9" spans="1:16" ht="13.2" customHeight="1" x14ac:dyDescent="0.3">
      <c r="A9" s="45" t="s">
        <v>5</v>
      </c>
      <c r="B9" s="46"/>
      <c r="C9" s="45" t="s">
        <v>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  <c r="P9" s="2"/>
    </row>
    <row r="10" spans="1:16" ht="84.75" customHeight="1" x14ac:dyDescent="0.3">
      <c r="A10" s="11" t="s">
        <v>7</v>
      </c>
      <c r="B10" s="5" t="s">
        <v>8</v>
      </c>
      <c r="C10" s="5" t="s">
        <v>9</v>
      </c>
      <c r="D10" s="5" t="s">
        <v>103</v>
      </c>
      <c r="E10" s="5" t="s">
        <v>104</v>
      </c>
      <c r="F10" s="5" t="s">
        <v>10</v>
      </c>
      <c r="G10" s="5" t="s">
        <v>11</v>
      </c>
      <c r="H10" s="5" t="s">
        <v>12</v>
      </c>
      <c r="I10" s="5" t="s">
        <v>106</v>
      </c>
      <c r="J10" s="6" t="s">
        <v>109</v>
      </c>
      <c r="K10" s="5" t="s">
        <v>13</v>
      </c>
      <c r="L10" s="5" t="s">
        <v>114</v>
      </c>
      <c r="M10" s="6" t="s">
        <v>14</v>
      </c>
      <c r="N10" s="7" t="s">
        <v>107</v>
      </c>
      <c r="O10" s="7" t="s">
        <v>108</v>
      </c>
      <c r="P10" s="2"/>
    </row>
    <row r="11" spans="1:16" ht="13.2" customHeight="1" x14ac:dyDescent="0.3">
      <c r="A11" s="11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/>
      <c r="M11" s="8">
        <v>12</v>
      </c>
      <c r="N11" s="9">
        <v>13</v>
      </c>
      <c r="O11" s="13">
        <v>14</v>
      </c>
      <c r="P11" s="2"/>
    </row>
    <row r="12" spans="1:16" ht="13.2" customHeight="1" x14ac:dyDescent="0.3">
      <c r="A12" s="12" t="s">
        <v>15</v>
      </c>
      <c r="B12" s="10" t="s">
        <v>16</v>
      </c>
      <c r="C12" s="15">
        <f>C13+C16+C25+C28+C32+C38+C46+C48+C49+C54+C55</f>
        <v>298978.46000000002</v>
      </c>
      <c r="D12" s="15">
        <f>D13+D16+D25+D28+D32+D38+D46+D48+D49+D54+D55</f>
        <v>269078</v>
      </c>
      <c r="E12" s="15">
        <f>E13+E16+E25+E28+E32+E38+E46+E48+E49+E54+E55</f>
        <v>430820.9</v>
      </c>
      <c r="F12" s="15">
        <f>F13+F16+F25+F28+F32+F38+F46+F48+F49+F54+F55</f>
        <v>385158.69000000006</v>
      </c>
      <c r="G12" s="15">
        <f>F12-C12</f>
        <v>86180.23000000004</v>
      </c>
      <c r="H12" s="15">
        <f>F12/C12*100</f>
        <v>128.82489594735353</v>
      </c>
      <c r="I12" s="15">
        <f>E12-D12</f>
        <v>161742.90000000002</v>
      </c>
      <c r="J12" s="15">
        <f>F12/D12*100</f>
        <v>143.14016381866969</v>
      </c>
      <c r="K12" s="15">
        <f>F12-E12</f>
        <v>-45662.209999999963</v>
      </c>
      <c r="L12" s="17">
        <f>E12/D12*100</f>
        <v>160.11004244122523</v>
      </c>
      <c r="M12" s="16">
        <f>F12/E12*100</f>
        <v>89.401115405496824</v>
      </c>
      <c r="N12" s="9"/>
      <c r="O12" s="13"/>
      <c r="P12" s="2"/>
    </row>
    <row r="13" spans="1:16" ht="39" customHeight="1" x14ac:dyDescent="0.3">
      <c r="A13" s="12" t="s">
        <v>17</v>
      </c>
      <c r="B13" s="10" t="s">
        <v>18</v>
      </c>
      <c r="C13" s="14">
        <f>C14+C15</f>
        <v>86163.51</v>
      </c>
      <c r="D13" s="14">
        <f>D14+D15</f>
        <v>80259</v>
      </c>
      <c r="E13" s="14">
        <f>E14+E15</f>
        <v>132151</v>
      </c>
      <c r="F13" s="14">
        <f>F14+F15</f>
        <v>130940.38</v>
      </c>
      <c r="G13" s="17">
        <f t="shared" ref="G13:G55" si="0">F13-C13</f>
        <v>44776.87000000001</v>
      </c>
      <c r="H13" s="17">
        <f t="shared" ref="H13:H55" si="1">F13/C13*100</f>
        <v>151.96732352245169</v>
      </c>
      <c r="I13" s="17">
        <f t="shared" ref="I13:I55" si="2">E13-D13</f>
        <v>51892</v>
      </c>
      <c r="J13" s="17">
        <f t="shared" ref="J13:J47" si="3">F13/D13*100</f>
        <v>163.14728566266712</v>
      </c>
      <c r="K13" s="17">
        <f t="shared" ref="K13:K55" si="4">F13-E13</f>
        <v>-1210.6199999999953</v>
      </c>
      <c r="L13" s="17">
        <f t="shared" ref="L13:L47" si="5">E13/D13*100</f>
        <v>164.65567724491956</v>
      </c>
      <c r="M13" s="20">
        <f t="shared" ref="M13:M52" si="6">F13/E13*100</f>
        <v>99.083911585988758</v>
      </c>
      <c r="N13" s="21"/>
      <c r="O13" s="22"/>
      <c r="P13" s="2"/>
    </row>
    <row r="14" spans="1:16" ht="13.2" customHeight="1" x14ac:dyDescent="0.3">
      <c r="A14" s="12" t="s">
        <v>19</v>
      </c>
      <c r="B14" s="10" t="s">
        <v>20</v>
      </c>
      <c r="C14" s="14">
        <v>0</v>
      </c>
      <c r="D14" s="14">
        <v>0</v>
      </c>
      <c r="E14" s="14">
        <v>0</v>
      </c>
      <c r="F14" s="14">
        <v>0</v>
      </c>
      <c r="G14" s="17">
        <f t="shared" si="0"/>
        <v>0</v>
      </c>
      <c r="H14" s="17">
        <v>0</v>
      </c>
      <c r="I14" s="17">
        <f t="shared" si="2"/>
        <v>0</v>
      </c>
      <c r="J14" s="17">
        <v>0</v>
      </c>
      <c r="K14" s="17">
        <f t="shared" si="4"/>
        <v>0</v>
      </c>
      <c r="L14" s="17">
        <v>0</v>
      </c>
      <c r="M14" s="20">
        <v>0</v>
      </c>
      <c r="N14" s="21"/>
      <c r="O14" s="23"/>
      <c r="P14" s="2"/>
    </row>
    <row r="15" spans="1:16" ht="45" customHeight="1" x14ac:dyDescent="0.3">
      <c r="A15" s="12" t="s">
        <v>22</v>
      </c>
      <c r="B15" s="10" t="s">
        <v>23</v>
      </c>
      <c r="C15" s="14">
        <v>86163.51</v>
      </c>
      <c r="D15" s="14">
        <v>80259</v>
      </c>
      <c r="E15" s="14">
        <v>132151</v>
      </c>
      <c r="F15" s="14">
        <v>130940.38</v>
      </c>
      <c r="G15" s="17">
        <f t="shared" si="0"/>
        <v>44776.87000000001</v>
      </c>
      <c r="H15" s="17">
        <f t="shared" si="1"/>
        <v>151.96732352245169</v>
      </c>
      <c r="I15" s="17">
        <f t="shared" si="2"/>
        <v>51892</v>
      </c>
      <c r="J15" s="17">
        <f t="shared" si="3"/>
        <v>163.14728566266712</v>
      </c>
      <c r="K15" s="17">
        <f t="shared" si="4"/>
        <v>-1210.6199999999953</v>
      </c>
      <c r="L15" s="17">
        <f t="shared" si="5"/>
        <v>164.65567724491956</v>
      </c>
      <c r="M15" s="20">
        <f t="shared" si="6"/>
        <v>99.083911585988758</v>
      </c>
      <c r="N15" s="24"/>
      <c r="O15" s="24" t="s">
        <v>115</v>
      </c>
      <c r="P15" s="2"/>
    </row>
    <row r="16" spans="1:16" ht="27.75" customHeight="1" x14ac:dyDescent="0.3">
      <c r="A16" s="12" t="s">
        <v>24</v>
      </c>
      <c r="B16" s="10" t="s">
        <v>25</v>
      </c>
      <c r="C16" s="14">
        <f t="shared" ref="C16" si="7">C17+C22+C23+C24</f>
        <v>61603.839999999997</v>
      </c>
      <c r="D16" s="14">
        <f t="shared" ref="D16:E16" si="8">D17+D22+D23+D24</f>
        <v>65858</v>
      </c>
      <c r="E16" s="14">
        <f t="shared" si="8"/>
        <v>99899.9</v>
      </c>
      <c r="F16" s="14">
        <f>F17+F22+F23+F24+F21</f>
        <v>82148.320000000007</v>
      </c>
      <c r="G16" s="17">
        <f t="shared" si="0"/>
        <v>20544.48000000001</v>
      </c>
      <c r="H16" s="17">
        <f t="shared" si="1"/>
        <v>133.34934965093086</v>
      </c>
      <c r="I16" s="17">
        <f t="shared" si="2"/>
        <v>34041.899999999994</v>
      </c>
      <c r="J16" s="17">
        <f t="shared" si="3"/>
        <v>124.73552188040938</v>
      </c>
      <c r="K16" s="17">
        <f t="shared" si="4"/>
        <v>-17751.579999999987</v>
      </c>
      <c r="L16" s="17">
        <f t="shared" si="5"/>
        <v>151.68984785447478</v>
      </c>
      <c r="M16" s="20">
        <f t="shared" si="6"/>
        <v>82.230632863496368</v>
      </c>
      <c r="N16" s="21"/>
      <c r="O16" s="23"/>
      <c r="P16" s="2"/>
    </row>
    <row r="17" spans="1:16" ht="36" customHeight="1" x14ac:dyDescent="0.3">
      <c r="A17" s="12" t="s">
        <v>26</v>
      </c>
      <c r="B17" s="10" t="s">
        <v>27</v>
      </c>
      <c r="C17" s="14">
        <f t="shared" ref="C17" si="9">C18+C19</f>
        <v>59721.32</v>
      </c>
      <c r="D17" s="14">
        <f t="shared" ref="D17:F17" si="10">D18+D19</f>
        <v>61688</v>
      </c>
      <c r="E17" s="14">
        <f t="shared" si="10"/>
        <v>92307.9</v>
      </c>
      <c r="F17" s="14">
        <f t="shared" si="10"/>
        <v>75029.560000000012</v>
      </c>
      <c r="G17" s="17">
        <f t="shared" si="0"/>
        <v>15308.240000000013</v>
      </c>
      <c r="H17" s="17">
        <f t="shared" si="1"/>
        <v>125.63278909441387</v>
      </c>
      <c r="I17" s="17">
        <f t="shared" si="2"/>
        <v>30619.899999999994</v>
      </c>
      <c r="J17" s="17">
        <f t="shared" si="3"/>
        <v>121.62748022305799</v>
      </c>
      <c r="K17" s="17">
        <f t="shared" si="4"/>
        <v>-17278.339999999982</v>
      </c>
      <c r="L17" s="17">
        <f t="shared" si="5"/>
        <v>149.6367202697445</v>
      </c>
      <c r="M17" s="20">
        <f t="shared" si="6"/>
        <v>81.281840449192345</v>
      </c>
      <c r="N17" s="24"/>
      <c r="O17" s="24"/>
      <c r="P17" s="2"/>
    </row>
    <row r="18" spans="1:16" ht="45.75" customHeight="1" x14ac:dyDescent="0.3">
      <c r="A18" s="12" t="s">
        <v>28</v>
      </c>
      <c r="B18" s="10" t="s">
        <v>29</v>
      </c>
      <c r="C18" s="14">
        <v>47723.89</v>
      </c>
      <c r="D18" s="14">
        <v>43828</v>
      </c>
      <c r="E18" s="14">
        <v>74447.899999999994</v>
      </c>
      <c r="F18" s="14">
        <v>68534.070000000007</v>
      </c>
      <c r="G18" s="17">
        <f t="shared" si="0"/>
        <v>20810.180000000008</v>
      </c>
      <c r="H18" s="17">
        <f t="shared" si="1"/>
        <v>143.60537248744814</v>
      </c>
      <c r="I18" s="17">
        <f t="shared" si="2"/>
        <v>30619.899999999994</v>
      </c>
      <c r="J18" s="17">
        <f t="shared" si="3"/>
        <v>156.37051656475313</v>
      </c>
      <c r="K18" s="17">
        <f t="shared" si="4"/>
        <v>-5913.8299999999872</v>
      </c>
      <c r="L18" s="17">
        <f t="shared" si="5"/>
        <v>169.86378570776671</v>
      </c>
      <c r="M18" s="20">
        <f t="shared" si="6"/>
        <v>92.056417978210277</v>
      </c>
      <c r="N18" s="22" t="s">
        <v>111</v>
      </c>
      <c r="O18" s="24" t="s">
        <v>115</v>
      </c>
      <c r="P18" s="2"/>
    </row>
    <row r="19" spans="1:16" ht="45.75" customHeight="1" x14ac:dyDescent="0.3">
      <c r="A19" s="12" t="s">
        <v>30</v>
      </c>
      <c r="B19" s="10" t="s">
        <v>31</v>
      </c>
      <c r="C19" s="14">
        <v>11997.43</v>
      </c>
      <c r="D19" s="14">
        <v>17860</v>
      </c>
      <c r="E19" s="14">
        <v>17860</v>
      </c>
      <c r="F19" s="14">
        <v>6495.49</v>
      </c>
      <c r="G19" s="17">
        <f t="shared" si="0"/>
        <v>-5501.9400000000005</v>
      </c>
      <c r="H19" s="17">
        <f t="shared" si="1"/>
        <v>54.140678461970602</v>
      </c>
      <c r="I19" s="17">
        <f t="shared" si="2"/>
        <v>0</v>
      </c>
      <c r="J19" s="17">
        <f t="shared" si="3"/>
        <v>36.368924972004478</v>
      </c>
      <c r="K19" s="17">
        <f t="shared" si="4"/>
        <v>-11364.51</v>
      </c>
      <c r="L19" s="17">
        <f t="shared" si="5"/>
        <v>100</v>
      </c>
      <c r="M19" s="20">
        <f t="shared" si="6"/>
        <v>36.368924972004478</v>
      </c>
      <c r="N19" s="24" t="s">
        <v>116</v>
      </c>
      <c r="O19" s="23"/>
      <c r="P19" s="2"/>
    </row>
    <row r="20" spans="1:16" ht="48.75" customHeight="1" x14ac:dyDescent="0.3">
      <c r="A20" s="12" t="s">
        <v>32</v>
      </c>
      <c r="B20" s="10" t="s">
        <v>33</v>
      </c>
      <c r="C20" s="14" t="s">
        <v>21</v>
      </c>
      <c r="D20" s="14" t="s">
        <v>21</v>
      </c>
      <c r="E20" s="14" t="s">
        <v>21</v>
      </c>
      <c r="F20" s="14" t="s">
        <v>21</v>
      </c>
      <c r="G20" s="17">
        <v>0</v>
      </c>
      <c r="H20" s="17"/>
      <c r="I20" s="17"/>
      <c r="J20" s="17"/>
      <c r="K20" s="17"/>
      <c r="L20" s="17">
        <v>0</v>
      </c>
      <c r="M20" s="20"/>
      <c r="N20" s="21"/>
      <c r="O20" s="23"/>
      <c r="P20" s="2"/>
    </row>
    <row r="21" spans="1:16" ht="45" customHeight="1" x14ac:dyDescent="0.3">
      <c r="A21" s="12" t="s">
        <v>34</v>
      </c>
      <c r="B21" s="10" t="s">
        <v>35</v>
      </c>
      <c r="C21" s="14">
        <v>0</v>
      </c>
      <c r="D21" s="14" t="s">
        <v>21</v>
      </c>
      <c r="E21" s="14">
        <v>0</v>
      </c>
      <c r="F21" s="14">
        <v>0</v>
      </c>
      <c r="G21" s="17">
        <f t="shared" si="0"/>
        <v>0</v>
      </c>
      <c r="H21" s="17"/>
      <c r="I21" s="17"/>
      <c r="J21" s="17"/>
      <c r="K21" s="17"/>
      <c r="L21" s="17">
        <v>0</v>
      </c>
      <c r="M21" s="20"/>
      <c r="N21" s="21"/>
      <c r="O21" s="23"/>
      <c r="P21" s="2"/>
    </row>
    <row r="22" spans="1:16" ht="30.75" customHeight="1" x14ac:dyDescent="0.3">
      <c r="A22" s="12" t="s">
        <v>36</v>
      </c>
      <c r="B22" s="10" t="s">
        <v>37</v>
      </c>
      <c r="C22" s="14">
        <v>129.41999999999999</v>
      </c>
      <c r="D22" s="14">
        <v>0</v>
      </c>
      <c r="E22" s="14">
        <v>0</v>
      </c>
      <c r="F22" s="14">
        <v>72.89</v>
      </c>
      <c r="G22" s="17">
        <f t="shared" si="0"/>
        <v>-56.529999999999987</v>
      </c>
      <c r="H22" s="17">
        <f t="shared" si="1"/>
        <v>56.320506876835118</v>
      </c>
      <c r="I22" s="17">
        <f t="shared" si="2"/>
        <v>0</v>
      </c>
      <c r="J22" s="17">
        <v>0</v>
      </c>
      <c r="K22" s="17">
        <f t="shared" si="4"/>
        <v>72.89</v>
      </c>
      <c r="L22" s="17">
        <v>0</v>
      </c>
      <c r="M22" s="20">
        <v>0</v>
      </c>
      <c r="N22" s="21"/>
      <c r="O22" s="23"/>
      <c r="P22" s="2"/>
    </row>
    <row r="23" spans="1:16" ht="23.25" customHeight="1" x14ac:dyDescent="0.3">
      <c r="A23" s="12" t="s">
        <v>38</v>
      </c>
      <c r="B23" s="10" t="s">
        <v>39</v>
      </c>
      <c r="C23" s="14">
        <v>-26.8</v>
      </c>
      <c r="D23" s="14">
        <v>700</v>
      </c>
      <c r="E23" s="14">
        <v>4122</v>
      </c>
      <c r="F23" s="14">
        <v>4135.3100000000004</v>
      </c>
      <c r="G23" s="17">
        <f t="shared" si="0"/>
        <v>4162.1100000000006</v>
      </c>
      <c r="H23" s="17">
        <f t="shared" si="1"/>
        <v>-15430.26119402985</v>
      </c>
      <c r="I23" s="17">
        <f t="shared" si="2"/>
        <v>3422</v>
      </c>
      <c r="J23" s="17">
        <f t="shared" si="3"/>
        <v>590.75857142857149</v>
      </c>
      <c r="K23" s="17">
        <f t="shared" si="4"/>
        <v>13.3100000000004</v>
      </c>
      <c r="L23" s="17">
        <f t="shared" si="5"/>
        <v>588.85714285714289</v>
      </c>
      <c r="M23" s="20">
        <f t="shared" si="6"/>
        <v>100.32290150412422</v>
      </c>
      <c r="N23" s="24" t="s">
        <v>115</v>
      </c>
      <c r="O23" s="22"/>
      <c r="P23" s="2"/>
    </row>
    <row r="24" spans="1:16" ht="30.75" customHeight="1" x14ac:dyDescent="0.3">
      <c r="A24" s="12" t="s">
        <v>40</v>
      </c>
      <c r="B24" s="10" t="s">
        <v>41</v>
      </c>
      <c r="C24" s="14">
        <v>1779.9</v>
      </c>
      <c r="D24" s="14">
        <v>3470</v>
      </c>
      <c r="E24" s="14">
        <v>3470</v>
      </c>
      <c r="F24" s="14">
        <v>2910.56</v>
      </c>
      <c r="G24" s="17">
        <f t="shared" si="0"/>
        <v>1130.6599999999999</v>
      </c>
      <c r="H24" s="17">
        <f t="shared" si="1"/>
        <v>163.52379347154334</v>
      </c>
      <c r="I24" s="17">
        <f t="shared" si="2"/>
        <v>0</v>
      </c>
      <c r="J24" s="17">
        <f t="shared" si="3"/>
        <v>83.877809798270903</v>
      </c>
      <c r="K24" s="17">
        <f t="shared" si="4"/>
        <v>-559.44000000000005</v>
      </c>
      <c r="L24" s="17">
        <f t="shared" si="5"/>
        <v>100</v>
      </c>
      <c r="M24" s="20">
        <f t="shared" si="6"/>
        <v>83.877809798270903</v>
      </c>
      <c r="N24" s="22" t="s">
        <v>121</v>
      </c>
      <c r="O24" s="22" t="s">
        <v>110</v>
      </c>
      <c r="P24" s="2"/>
    </row>
    <row r="25" spans="1:16" ht="44.25" customHeight="1" x14ac:dyDescent="0.3">
      <c r="A25" s="12" t="s">
        <v>42</v>
      </c>
      <c r="B25" s="10" t="s">
        <v>43</v>
      </c>
      <c r="C25" s="14">
        <f t="shared" ref="C25:F25" si="11">C26</f>
        <v>37756.82</v>
      </c>
      <c r="D25" s="14">
        <f t="shared" si="11"/>
        <v>43968</v>
      </c>
      <c r="E25" s="14">
        <f t="shared" si="11"/>
        <v>71476</v>
      </c>
      <c r="F25" s="14">
        <f t="shared" si="11"/>
        <v>66410.850000000006</v>
      </c>
      <c r="G25" s="17">
        <f t="shared" si="0"/>
        <v>28654.030000000006</v>
      </c>
      <c r="H25" s="17">
        <f t="shared" si="1"/>
        <v>175.89100459201811</v>
      </c>
      <c r="I25" s="17">
        <f t="shared" si="2"/>
        <v>27508</v>
      </c>
      <c r="J25" s="17">
        <f t="shared" si="3"/>
        <v>151.04359989082971</v>
      </c>
      <c r="K25" s="17">
        <f t="shared" si="4"/>
        <v>-5065.1499999999942</v>
      </c>
      <c r="L25" s="17">
        <f t="shared" si="5"/>
        <v>162.56368267831149</v>
      </c>
      <c r="M25" s="20">
        <f t="shared" si="6"/>
        <v>92.913495439028495</v>
      </c>
      <c r="N25" s="21"/>
      <c r="O25" s="23"/>
      <c r="P25" s="2"/>
    </row>
    <row r="26" spans="1:16" ht="48.75" customHeight="1" x14ac:dyDescent="0.3">
      <c r="A26" s="12" t="s">
        <v>44</v>
      </c>
      <c r="B26" s="10" t="s">
        <v>45</v>
      </c>
      <c r="C26" s="14">
        <v>37756.82</v>
      </c>
      <c r="D26" s="14">
        <v>43968</v>
      </c>
      <c r="E26" s="14">
        <v>71476</v>
      </c>
      <c r="F26" s="14">
        <v>66410.850000000006</v>
      </c>
      <c r="G26" s="17">
        <f t="shared" si="0"/>
        <v>28654.030000000006</v>
      </c>
      <c r="H26" s="17">
        <f t="shared" si="1"/>
        <v>175.89100459201811</v>
      </c>
      <c r="I26" s="17">
        <f t="shared" si="2"/>
        <v>27508</v>
      </c>
      <c r="J26" s="17">
        <f t="shared" si="3"/>
        <v>151.04359989082971</v>
      </c>
      <c r="K26" s="17">
        <f t="shared" si="4"/>
        <v>-5065.1499999999942</v>
      </c>
      <c r="L26" s="17">
        <f t="shared" si="5"/>
        <v>162.56368267831149</v>
      </c>
      <c r="M26" s="20">
        <f t="shared" si="6"/>
        <v>92.913495439028495</v>
      </c>
      <c r="N26" s="22" t="s">
        <v>111</v>
      </c>
      <c r="O26" s="22" t="s">
        <v>110</v>
      </c>
      <c r="P26" s="2"/>
    </row>
    <row r="27" spans="1:16" ht="33.75" hidden="1" customHeight="1" x14ac:dyDescent="0.3">
      <c r="A27" s="12" t="s">
        <v>46</v>
      </c>
      <c r="B27" s="10" t="s">
        <v>47</v>
      </c>
      <c r="C27" s="14" t="s">
        <v>21</v>
      </c>
      <c r="D27" s="14" t="s">
        <v>21</v>
      </c>
      <c r="E27" s="14" t="s">
        <v>21</v>
      </c>
      <c r="F27" s="14" t="s">
        <v>21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 t="e">
        <f t="shared" si="5"/>
        <v>#VALUE!</v>
      </c>
      <c r="M27" s="20">
        <v>0</v>
      </c>
      <c r="N27" s="21"/>
      <c r="O27" s="23"/>
      <c r="P27" s="2"/>
    </row>
    <row r="28" spans="1:16" ht="13.5" customHeight="1" x14ac:dyDescent="0.3">
      <c r="A28" s="12" t="s">
        <v>48</v>
      </c>
      <c r="B28" s="10" t="s">
        <v>49</v>
      </c>
      <c r="C28" s="14">
        <f t="shared" ref="C28" si="12">C31</f>
        <v>0</v>
      </c>
      <c r="D28" s="14">
        <f t="shared" ref="D28:F28" si="13">D31</f>
        <v>0</v>
      </c>
      <c r="E28" s="14">
        <f t="shared" si="13"/>
        <v>0</v>
      </c>
      <c r="F28" s="14">
        <f t="shared" si="13"/>
        <v>0</v>
      </c>
      <c r="G28" s="17">
        <f t="shared" si="0"/>
        <v>0</v>
      </c>
      <c r="H28" s="17">
        <v>0</v>
      </c>
      <c r="I28" s="17">
        <f t="shared" si="2"/>
        <v>0</v>
      </c>
      <c r="J28" s="17">
        <v>0</v>
      </c>
      <c r="K28" s="17">
        <f t="shared" si="4"/>
        <v>0</v>
      </c>
      <c r="L28" s="17">
        <v>0</v>
      </c>
      <c r="M28" s="20">
        <v>0</v>
      </c>
      <c r="N28" s="21"/>
      <c r="O28" s="23"/>
      <c r="P28" s="2"/>
    </row>
    <row r="29" spans="1:16" ht="1.5" hidden="1" customHeight="1" x14ac:dyDescent="0.3">
      <c r="A29" s="12" t="s">
        <v>50</v>
      </c>
      <c r="B29" s="10" t="s">
        <v>51</v>
      </c>
      <c r="C29" s="14"/>
      <c r="D29" s="14" t="s">
        <v>21</v>
      </c>
      <c r="E29" s="14" t="s">
        <v>21</v>
      </c>
      <c r="F29" s="14"/>
      <c r="G29" s="17"/>
      <c r="H29" s="17"/>
      <c r="I29" s="17"/>
      <c r="J29" s="17">
        <v>0</v>
      </c>
      <c r="K29" s="17"/>
      <c r="L29" s="17" t="e">
        <f t="shared" si="5"/>
        <v>#VALUE!</v>
      </c>
      <c r="M29" s="20"/>
      <c r="N29" s="21"/>
      <c r="O29" s="23"/>
      <c r="P29" s="2"/>
    </row>
    <row r="30" spans="1:16" ht="1.5" hidden="1" customHeight="1" x14ac:dyDescent="0.3">
      <c r="A30" s="12" t="s">
        <v>52</v>
      </c>
      <c r="B30" s="10" t="s">
        <v>53</v>
      </c>
      <c r="C30" s="14" t="s">
        <v>21</v>
      </c>
      <c r="D30" s="14" t="s">
        <v>21</v>
      </c>
      <c r="E30" s="14" t="s">
        <v>21</v>
      </c>
      <c r="F30" s="14" t="s">
        <v>21</v>
      </c>
      <c r="G30" s="17"/>
      <c r="H30" s="17"/>
      <c r="I30" s="17"/>
      <c r="J30" s="17">
        <v>0</v>
      </c>
      <c r="K30" s="17"/>
      <c r="L30" s="17" t="e">
        <f t="shared" si="5"/>
        <v>#VALUE!</v>
      </c>
      <c r="M30" s="20"/>
      <c r="N30" s="21"/>
      <c r="O30" s="23"/>
      <c r="P30" s="2"/>
    </row>
    <row r="31" spans="1:16" ht="26.25" customHeight="1" x14ac:dyDescent="0.3">
      <c r="A31" s="12" t="s">
        <v>54</v>
      </c>
      <c r="B31" s="10" t="s">
        <v>55</v>
      </c>
      <c r="C31" s="14">
        <v>0</v>
      </c>
      <c r="D31" s="14">
        <v>0</v>
      </c>
      <c r="E31" s="14">
        <v>0</v>
      </c>
      <c r="F31" s="14">
        <v>0</v>
      </c>
      <c r="G31" s="17">
        <f t="shared" si="0"/>
        <v>0</v>
      </c>
      <c r="H31" s="17">
        <v>0</v>
      </c>
      <c r="I31" s="17">
        <f t="shared" si="2"/>
        <v>0</v>
      </c>
      <c r="J31" s="17">
        <v>0</v>
      </c>
      <c r="K31" s="17">
        <f t="shared" si="4"/>
        <v>0</v>
      </c>
      <c r="L31" s="17">
        <v>0</v>
      </c>
      <c r="M31" s="20"/>
      <c r="N31" s="21"/>
      <c r="O31" s="23"/>
      <c r="P31" s="2"/>
    </row>
    <row r="32" spans="1:16" ht="13.2" customHeight="1" x14ac:dyDescent="0.3">
      <c r="A32" s="12" t="s">
        <v>56</v>
      </c>
      <c r="B32" s="10" t="s">
        <v>57</v>
      </c>
      <c r="C32" s="14">
        <f t="shared" ref="C32:F33" si="14">C33</f>
        <v>1841.28</v>
      </c>
      <c r="D32" s="14">
        <f t="shared" si="14"/>
        <v>2000</v>
      </c>
      <c r="E32" s="14">
        <f t="shared" si="14"/>
        <v>3800</v>
      </c>
      <c r="F32" s="14">
        <f t="shared" si="14"/>
        <v>4002.81</v>
      </c>
      <c r="G32" s="17">
        <f t="shared" si="0"/>
        <v>2161.5299999999997</v>
      </c>
      <c r="H32" s="17">
        <f t="shared" si="1"/>
        <v>217.39279197080293</v>
      </c>
      <c r="I32" s="17">
        <f t="shared" si="2"/>
        <v>1800</v>
      </c>
      <c r="J32" s="17">
        <f t="shared" si="3"/>
        <v>200.1405</v>
      </c>
      <c r="K32" s="17">
        <f t="shared" si="4"/>
        <v>202.80999999999995</v>
      </c>
      <c r="L32" s="17">
        <f t="shared" si="5"/>
        <v>190</v>
      </c>
      <c r="M32" s="20">
        <f t="shared" si="6"/>
        <v>105.33710526315789</v>
      </c>
      <c r="N32" s="21"/>
      <c r="O32" s="23"/>
      <c r="P32" s="2"/>
    </row>
    <row r="33" spans="1:16" ht="34.5" customHeight="1" x14ac:dyDescent="0.3">
      <c r="A33" s="12" t="s">
        <v>58</v>
      </c>
      <c r="B33" s="10" t="s">
        <v>59</v>
      </c>
      <c r="C33" s="14">
        <f t="shared" si="14"/>
        <v>1841.28</v>
      </c>
      <c r="D33" s="14">
        <f>D34</f>
        <v>2000</v>
      </c>
      <c r="E33" s="14">
        <f t="shared" si="14"/>
        <v>3800</v>
      </c>
      <c r="F33" s="14">
        <f t="shared" si="14"/>
        <v>4002.81</v>
      </c>
      <c r="G33" s="17">
        <f t="shared" si="0"/>
        <v>2161.5299999999997</v>
      </c>
      <c r="H33" s="17">
        <f t="shared" si="1"/>
        <v>217.39279197080293</v>
      </c>
      <c r="I33" s="17">
        <f t="shared" si="2"/>
        <v>1800</v>
      </c>
      <c r="J33" s="17">
        <f t="shared" si="3"/>
        <v>200.1405</v>
      </c>
      <c r="K33" s="17">
        <f t="shared" si="4"/>
        <v>202.80999999999995</v>
      </c>
      <c r="L33" s="17">
        <f t="shared" si="5"/>
        <v>190</v>
      </c>
      <c r="M33" s="20">
        <f t="shared" si="6"/>
        <v>105.33710526315789</v>
      </c>
      <c r="N33" s="21"/>
      <c r="O33" s="23"/>
      <c r="P33" s="2"/>
    </row>
    <row r="34" spans="1:16" ht="22.5" customHeight="1" x14ac:dyDescent="0.3">
      <c r="A34" s="12" t="s">
        <v>60</v>
      </c>
      <c r="B34" s="10" t="s">
        <v>61</v>
      </c>
      <c r="C34" s="14">
        <v>1841.28</v>
      </c>
      <c r="D34" s="14">
        <v>2000</v>
      </c>
      <c r="E34" s="14">
        <v>3800</v>
      </c>
      <c r="F34" s="14">
        <v>4002.81</v>
      </c>
      <c r="G34" s="17">
        <f t="shared" si="0"/>
        <v>2161.5299999999997</v>
      </c>
      <c r="H34" s="17">
        <f t="shared" si="1"/>
        <v>217.39279197080293</v>
      </c>
      <c r="I34" s="17">
        <f t="shared" si="2"/>
        <v>1800</v>
      </c>
      <c r="J34" s="17">
        <f t="shared" si="3"/>
        <v>200.1405</v>
      </c>
      <c r="K34" s="17">
        <f t="shared" si="4"/>
        <v>202.80999999999995</v>
      </c>
      <c r="L34" s="17">
        <f t="shared" si="5"/>
        <v>190</v>
      </c>
      <c r="M34" s="20">
        <f t="shared" si="6"/>
        <v>105.33710526315789</v>
      </c>
      <c r="N34" s="30" t="s">
        <v>122</v>
      </c>
      <c r="O34" s="23"/>
      <c r="P34" s="2"/>
    </row>
    <row r="35" spans="1:16" ht="13.2" customHeight="1" x14ac:dyDescent="0.3">
      <c r="A35" s="12" t="s">
        <v>62</v>
      </c>
      <c r="B35" s="10" t="s">
        <v>63</v>
      </c>
      <c r="C35" s="14" t="s">
        <v>21</v>
      </c>
      <c r="D35" s="14" t="s">
        <v>21</v>
      </c>
      <c r="E35" s="14" t="s">
        <v>21</v>
      </c>
      <c r="F35" s="14" t="s">
        <v>21</v>
      </c>
      <c r="G35" s="17"/>
      <c r="H35" s="17"/>
      <c r="I35" s="17"/>
      <c r="J35" s="17"/>
      <c r="K35" s="17"/>
      <c r="L35" s="17"/>
      <c r="M35" s="20"/>
      <c r="N35" s="21"/>
      <c r="O35" s="23"/>
      <c r="P35" s="2"/>
    </row>
    <row r="36" spans="1:16" ht="13.2" customHeight="1" x14ac:dyDescent="0.3">
      <c r="A36" s="12" t="s">
        <v>64</v>
      </c>
      <c r="B36" s="10" t="s">
        <v>65</v>
      </c>
      <c r="C36" s="14" t="s">
        <v>21</v>
      </c>
      <c r="D36" s="14" t="s">
        <v>21</v>
      </c>
      <c r="E36" s="14" t="s">
        <v>21</v>
      </c>
      <c r="F36" s="14" t="s">
        <v>21</v>
      </c>
      <c r="G36" s="17"/>
      <c r="H36" s="17"/>
      <c r="I36" s="17"/>
      <c r="J36" s="17"/>
      <c r="K36" s="17"/>
      <c r="L36" s="17"/>
      <c r="M36" s="20"/>
      <c r="N36" s="21"/>
      <c r="O36" s="23"/>
      <c r="P36" s="2"/>
    </row>
    <row r="37" spans="1:16" ht="13.2" customHeight="1" x14ac:dyDescent="0.3">
      <c r="A37" s="12" t="s">
        <v>66</v>
      </c>
      <c r="B37" s="10" t="s">
        <v>67</v>
      </c>
      <c r="C37" s="14" t="s">
        <v>21</v>
      </c>
      <c r="D37" s="14" t="s">
        <v>21</v>
      </c>
      <c r="E37" s="14" t="s">
        <v>21</v>
      </c>
      <c r="F37" s="14" t="s">
        <v>21</v>
      </c>
      <c r="G37" s="17"/>
      <c r="H37" s="17"/>
      <c r="I37" s="17"/>
      <c r="J37" s="17"/>
      <c r="K37" s="17"/>
      <c r="L37" s="17"/>
      <c r="M37" s="20"/>
      <c r="N37" s="21"/>
      <c r="O37" s="23"/>
      <c r="P37" s="2"/>
    </row>
    <row r="38" spans="1:16" ht="37.5" customHeight="1" x14ac:dyDescent="0.3">
      <c r="A38" s="12" t="s">
        <v>68</v>
      </c>
      <c r="B38" s="10" t="s">
        <v>69</v>
      </c>
      <c r="C38" s="14">
        <f t="shared" ref="C38" si="15">C39+C41+C44</f>
        <v>84401.48</v>
      </c>
      <c r="D38" s="14">
        <f t="shared" ref="D38:F38" si="16">D39+D41+D44</f>
        <v>76583</v>
      </c>
      <c r="E38" s="14">
        <f t="shared" si="16"/>
        <v>97679</v>
      </c>
      <c r="F38" s="14">
        <f t="shared" si="16"/>
        <v>87138.31</v>
      </c>
      <c r="G38" s="17">
        <f t="shared" si="0"/>
        <v>2736.8300000000017</v>
      </c>
      <c r="H38" s="17">
        <f t="shared" si="1"/>
        <v>103.24263271212779</v>
      </c>
      <c r="I38" s="17">
        <f t="shared" si="2"/>
        <v>21096</v>
      </c>
      <c r="J38" s="17">
        <f t="shared" si="3"/>
        <v>113.7828369220323</v>
      </c>
      <c r="K38" s="17">
        <f t="shared" si="4"/>
        <v>-10540.690000000002</v>
      </c>
      <c r="L38" s="17">
        <f t="shared" si="5"/>
        <v>127.54658344541217</v>
      </c>
      <c r="M38" s="20">
        <f t="shared" si="6"/>
        <v>89.208847346922056</v>
      </c>
      <c r="N38" s="21"/>
      <c r="O38" s="23"/>
      <c r="P38" s="2"/>
    </row>
    <row r="39" spans="1:16" ht="24" customHeight="1" x14ac:dyDescent="0.3">
      <c r="A39" s="12" t="s">
        <v>70</v>
      </c>
      <c r="B39" s="10" t="s">
        <v>71</v>
      </c>
      <c r="C39" s="14">
        <f>C40</f>
        <v>13.42</v>
      </c>
      <c r="D39" s="14">
        <v>0</v>
      </c>
      <c r="E39" s="14">
        <v>0</v>
      </c>
      <c r="F39" s="14">
        <v>0</v>
      </c>
      <c r="G39" s="17">
        <f t="shared" si="0"/>
        <v>-13.42</v>
      </c>
      <c r="H39" s="17">
        <f t="shared" si="1"/>
        <v>0</v>
      </c>
      <c r="I39" s="17">
        <f t="shared" si="2"/>
        <v>0</v>
      </c>
      <c r="J39" s="17">
        <v>0</v>
      </c>
      <c r="K39" s="17">
        <f t="shared" si="4"/>
        <v>0</v>
      </c>
      <c r="L39" s="17">
        <v>0</v>
      </c>
      <c r="M39" s="20">
        <v>0</v>
      </c>
      <c r="N39" s="21"/>
      <c r="O39" s="23"/>
      <c r="P39" s="2"/>
    </row>
    <row r="40" spans="1:16" ht="24" customHeight="1" x14ac:dyDescent="0.3">
      <c r="A40" s="12" t="s">
        <v>72</v>
      </c>
      <c r="B40" s="10" t="s">
        <v>73</v>
      </c>
      <c r="C40" s="14">
        <v>13.42</v>
      </c>
      <c r="D40" s="14">
        <v>0</v>
      </c>
      <c r="E40" s="14">
        <v>0</v>
      </c>
      <c r="F40" s="14">
        <v>0</v>
      </c>
      <c r="G40" s="17">
        <f t="shared" si="0"/>
        <v>-13.42</v>
      </c>
      <c r="H40" s="17">
        <f t="shared" si="1"/>
        <v>0</v>
      </c>
      <c r="I40" s="17">
        <f t="shared" si="2"/>
        <v>0</v>
      </c>
      <c r="J40" s="17">
        <v>0</v>
      </c>
      <c r="K40" s="17">
        <f t="shared" si="4"/>
        <v>0</v>
      </c>
      <c r="L40" s="17">
        <v>0</v>
      </c>
      <c r="M40" s="20">
        <v>0</v>
      </c>
      <c r="N40" s="21"/>
      <c r="O40" s="23"/>
      <c r="P40" s="2"/>
    </row>
    <row r="41" spans="1:16" ht="56.25" customHeight="1" x14ac:dyDescent="0.3">
      <c r="A41" s="12" t="s">
        <v>74</v>
      </c>
      <c r="B41" s="10" t="s">
        <v>75</v>
      </c>
      <c r="C41" s="14">
        <f t="shared" ref="C41" si="17">C42+C43</f>
        <v>84388.06</v>
      </c>
      <c r="D41" s="14">
        <f t="shared" ref="D41" si="18">D42+D43</f>
        <v>76583</v>
      </c>
      <c r="E41" s="14">
        <f>E42+E43+E45</f>
        <v>97679</v>
      </c>
      <c r="F41" s="14">
        <f>F42+F43+F45</f>
        <v>87138.31</v>
      </c>
      <c r="G41" s="17">
        <f t="shared" si="0"/>
        <v>2750.25</v>
      </c>
      <c r="H41" s="17">
        <f t="shared" si="1"/>
        <v>103.25905110272708</v>
      </c>
      <c r="I41" s="17">
        <f t="shared" si="2"/>
        <v>21096</v>
      </c>
      <c r="J41" s="17">
        <f t="shared" si="3"/>
        <v>113.7828369220323</v>
      </c>
      <c r="K41" s="17">
        <f t="shared" si="4"/>
        <v>-10540.690000000002</v>
      </c>
      <c r="L41" s="17">
        <f t="shared" si="5"/>
        <v>127.54658344541217</v>
      </c>
      <c r="M41" s="20">
        <f t="shared" si="6"/>
        <v>89.208847346922056</v>
      </c>
      <c r="N41" s="21"/>
      <c r="O41" s="23"/>
      <c r="P41" s="2"/>
    </row>
    <row r="42" spans="1:16" ht="22.5" customHeight="1" x14ac:dyDescent="0.3">
      <c r="A42" s="12" t="s">
        <v>76</v>
      </c>
      <c r="B42" s="10" t="s">
        <v>77</v>
      </c>
      <c r="C42" s="14">
        <v>84174.86</v>
      </c>
      <c r="D42" s="14">
        <v>76000</v>
      </c>
      <c r="E42" s="14">
        <v>96909</v>
      </c>
      <c r="F42" s="14">
        <v>86242.11</v>
      </c>
      <c r="G42" s="17">
        <f t="shared" si="0"/>
        <v>2067.25</v>
      </c>
      <c r="H42" s="17">
        <f t="shared" si="1"/>
        <v>102.45589954055166</v>
      </c>
      <c r="I42" s="17">
        <f t="shared" si="2"/>
        <v>20909</v>
      </c>
      <c r="J42" s="17">
        <f t="shared" si="3"/>
        <v>113.47646052631579</v>
      </c>
      <c r="K42" s="17">
        <f t="shared" si="4"/>
        <v>-10666.89</v>
      </c>
      <c r="L42" s="17">
        <f t="shared" si="5"/>
        <v>127.51184210526316</v>
      </c>
      <c r="M42" s="20">
        <f t="shared" si="6"/>
        <v>88.992879918273843</v>
      </c>
      <c r="N42" s="31" t="s">
        <v>124</v>
      </c>
      <c r="O42" s="22" t="s">
        <v>123</v>
      </c>
      <c r="P42" s="2"/>
    </row>
    <row r="43" spans="1:16" ht="31.5" customHeight="1" x14ac:dyDescent="0.3">
      <c r="A43" s="12" t="s">
        <v>78</v>
      </c>
      <c r="B43" s="10" t="s">
        <v>79</v>
      </c>
      <c r="C43" s="14">
        <v>213.2</v>
      </c>
      <c r="D43" s="14">
        <v>583</v>
      </c>
      <c r="E43" s="14">
        <v>770</v>
      </c>
      <c r="F43" s="14">
        <v>815.39</v>
      </c>
      <c r="G43" s="17">
        <f t="shared" si="0"/>
        <v>602.19000000000005</v>
      </c>
      <c r="H43" s="17">
        <f t="shared" si="1"/>
        <v>382.45309568480303</v>
      </c>
      <c r="I43" s="17">
        <f t="shared" si="2"/>
        <v>187</v>
      </c>
      <c r="J43" s="17">
        <f t="shared" si="3"/>
        <v>139.86106346483703</v>
      </c>
      <c r="K43" s="17">
        <f t="shared" si="4"/>
        <v>45.389999999999986</v>
      </c>
      <c r="L43" s="17">
        <f t="shared" si="5"/>
        <v>132.0754716981132</v>
      </c>
      <c r="M43" s="20">
        <f t="shared" si="6"/>
        <v>105.89480519480519</v>
      </c>
      <c r="N43" s="21"/>
      <c r="O43" s="22" t="s">
        <v>125</v>
      </c>
      <c r="P43" s="2"/>
    </row>
    <row r="44" spans="1:16" ht="13.2" customHeight="1" x14ac:dyDescent="0.3">
      <c r="A44" s="12" t="s">
        <v>80</v>
      </c>
      <c r="B44" s="10" t="s">
        <v>81</v>
      </c>
      <c r="C44" s="14">
        <v>0</v>
      </c>
      <c r="D44" s="14">
        <v>0</v>
      </c>
      <c r="E44" s="14">
        <v>0</v>
      </c>
      <c r="F44" s="14">
        <v>0</v>
      </c>
      <c r="G44" s="17">
        <f t="shared" si="0"/>
        <v>0</v>
      </c>
      <c r="H44" s="17">
        <v>0</v>
      </c>
      <c r="I44" s="17">
        <f t="shared" si="2"/>
        <v>0</v>
      </c>
      <c r="J44" s="17">
        <v>0</v>
      </c>
      <c r="K44" s="17">
        <f t="shared" si="4"/>
        <v>0</v>
      </c>
      <c r="L44" s="17">
        <v>0</v>
      </c>
      <c r="M44" s="20">
        <v>0</v>
      </c>
      <c r="N44" s="21"/>
      <c r="O44" s="23"/>
      <c r="P44" s="2"/>
    </row>
    <row r="45" spans="1:16" ht="13.2" customHeight="1" x14ac:dyDescent="0.3">
      <c r="A45" s="12" t="s">
        <v>113</v>
      </c>
      <c r="B45" s="10" t="s">
        <v>112</v>
      </c>
      <c r="C45" s="14">
        <v>0</v>
      </c>
      <c r="D45" s="14">
        <v>0</v>
      </c>
      <c r="E45" s="14">
        <v>0</v>
      </c>
      <c r="F45" s="14">
        <v>80.81</v>
      </c>
      <c r="G45" s="17">
        <f t="shared" si="0"/>
        <v>80.81</v>
      </c>
      <c r="H45" s="17"/>
      <c r="I45" s="17">
        <f t="shared" si="2"/>
        <v>0</v>
      </c>
      <c r="J45" s="17">
        <v>0</v>
      </c>
      <c r="K45" s="17">
        <f t="shared" si="4"/>
        <v>80.81</v>
      </c>
      <c r="L45" s="17">
        <v>0</v>
      </c>
      <c r="M45" s="20"/>
      <c r="N45" s="21"/>
      <c r="O45" s="23"/>
      <c r="P45" s="2"/>
    </row>
    <row r="46" spans="1:16" ht="13.2" customHeight="1" x14ac:dyDescent="0.3">
      <c r="A46" s="12" t="s">
        <v>82</v>
      </c>
      <c r="B46" s="10" t="s">
        <v>83</v>
      </c>
      <c r="C46" s="26">
        <f t="shared" ref="C46:E46" si="19">C47</f>
        <v>435.03</v>
      </c>
      <c r="D46" s="14">
        <f t="shared" si="19"/>
        <v>410</v>
      </c>
      <c r="E46" s="14">
        <f t="shared" si="19"/>
        <v>410</v>
      </c>
      <c r="F46" s="26">
        <f>F47</f>
        <v>124.03</v>
      </c>
      <c r="G46" s="17">
        <f t="shared" si="0"/>
        <v>-311</v>
      </c>
      <c r="H46" s="17">
        <f t="shared" si="1"/>
        <v>28.510677424545435</v>
      </c>
      <c r="I46" s="17">
        <f t="shared" si="2"/>
        <v>0</v>
      </c>
      <c r="J46" s="17">
        <f t="shared" si="3"/>
        <v>30.251219512195121</v>
      </c>
      <c r="K46" s="17">
        <f t="shared" si="4"/>
        <v>-285.97000000000003</v>
      </c>
      <c r="L46" s="17">
        <f t="shared" si="5"/>
        <v>100</v>
      </c>
      <c r="M46" s="20">
        <f t="shared" si="6"/>
        <v>30.251219512195121</v>
      </c>
      <c r="N46" s="21"/>
      <c r="O46" s="23"/>
      <c r="P46" s="2"/>
    </row>
    <row r="47" spans="1:16" ht="27" customHeight="1" x14ac:dyDescent="0.3">
      <c r="A47" s="12" t="s">
        <v>84</v>
      </c>
      <c r="B47" s="10" t="s">
        <v>85</v>
      </c>
      <c r="C47" s="27">
        <v>435.03</v>
      </c>
      <c r="D47" s="14">
        <v>410</v>
      </c>
      <c r="E47" s="14">
        <v>410</v>
      </c>
      <c r="F47" s="27">
        <v>124.03</v>
      </c>
      <c r="G47" s="17">
        <f t="shared" si="0"/>
        <v>-311</v>
      </c>
      <c r="H47" s="17">
        <f t="shared" si="1"/>
        <v>28.510677424545435</v>
      </c>
      <c r="I47" s="17">
        <f t="shared" si="2"/>
        <v>0</v>
      </c>
      <c r="J47" s="17">
        <f t="shared" si="3"/>
        <v>30.251219512195121</v>
      </c>
      <c r="K47" s="17">
        <f t="shared" si="4"/>
        <v>-285.97000000000003</v>
      </c>
      <c r="L47" s="17">
        <f t="shared" si="5"/>
        <v>100</v>
      </c>
      <c r="M47" s="20">
        <f t="shared" si="6"/>
        <v>30.251219512195121</v>
      </c>
      <c r="N47" s="25" t="s">
        <v>126</v>
      </c>
      <c r="O47" s="23"/>
      <c r="P47" s="2"/>
    </row>
    <row r="48" spans="1:16" ht="13.2" customHeight="1" x14ac:dyDescent="0.3">
      <c r="A48" s="12" t="s">
        <v>118</v>
      </c>
      <c r="B48" s="10" t="s">
        <v>86</v>
      </c>
      <c r="C48" s="14">
        <v>5.76</v>
      </c>
      <c r="D48" s="14">
        <v>0</v>
      </c>
      <c r="E48" s="14">
        <v>0</v>
      </c>
      <c r="F48" s="14">
        <v>8.33</v>
      </c>
      <c r="G48" s="17">
        <f t="shared" si="0"/>
        <v>2.5700000000000003</v>
      </c>
      <c r="H48" s="17">
        <v>0</v>
      </c>
      <c r="I48" s="17">
        <f t="shared" si="2"/>
        <v>0</v>
      </c>
      <c r="J48" s="17">
        <v>0</v>
      </c>
      <c r="K48" s="17">
        <f t="shared" si="4"/>
        <v>8.33</v>
      </c>
      <c r="L48" s="17">
        <v>0</v>
      </c>
      <c r="M48" s="20">
        <v>0</v>
      </c>
      <c r="N48" s="21"/>
      <c r="O48" s="23"/>
      <c r="P48" s="2"/>
    </row>
    <row r="49" spans="1:16" ht="36" customHeight="1" x14ac:dyDescent="0.3">
      <c r="A49" s="12" t="s">
        <v>87</v>
      </c>
      <c r="B49" s="10" t="s">
        <v>88</v>
      </c>
      <c r="C49" s="14">
        <f>C50</f>
        <v>26729.47</v>
      </c>
      <c r="D49" s="14">
        <v>0</v>
      </c>
      <c r="E49" s="14">
        <f t="shared" ref="E49:F50" si="20">E50</f>
        <v>22635</v>
      </c>
      <c r="F49" s="14">
        <f t="shared" si="20"/>
        <v>11369.9</v>
      </c>
      <c r="G49" s="17">
        <f t="shared" si="0"/>
        <v>-15359.570000000002</v>
      </c>
      <c r="H49" s="17">
        <f t="shared" si="1"/>
        <v>42.536945176990038</v>
      </c>
      <c r="I49" s="17">
        <f t="shared" si="2"/>
        <v>22635</v>
      </c>
      <c r="J49" s="17">
        <v>0</v>
      </c>
      <c r="K49" s="17">
        <f t="shared" si="4"/>
        <v>-11265.1</v>
      </c>
      <c r="L49" s="17">
        <v>0</v>
      </c>
      <c r="M49" s="20">
        <f t="shared" si="6"/>
        <v>50.231499889551579</v>
      </c>
      <c r="N49" s="29"/>
      <c r="O49" s="23"/>
      <c r="P49" s="2"/>
    </row>
    <row r="50" spans="1:16" ht="21.75" customHeight="1" x14ac:dyDescent="0.3">
      <c r="A50" s="12" t="s">
        <v>89</v>
      </c>
      <c r="B50" s="10" t="s">
        <v>90</v>
      </c>
      <c r="C50" s="14">
        <f>C51</f>
        <v>26729.47</v>
      </c>
      <c r="D50" s="14">
        <v>0</v>
      </c>
      <c r="E50" s="14">
        <f t="shared" si="20"/>
        <v>22635</v>
      </c>
      <c r="F50" s="14">
        <f t="shared" si="20"/>
        <v>11369.9</v>
      </c>
      <c r="G50" s="17">
        <f t="shared" si="0"/>
        <v>-15359.570000000002</v>
      </c>
      <c r="H50" s="17">
        <f t="shared" si="1"/>
        <v>42.536945176990038</v>
      </c>
      <c r="I50" s="17">
        <f t="shared" si="2"/>
        <v>22635</v>
      </c>
      <c r="J50" s="17">
        <v>0</v>
      </c>
      <c r="K50" s="17">
        <f t="shared" si="4"/>
        <v>-11265.1</v>
      </c>
      <c r="L50" s="17">
        <v>0</v>
      </c>
      <c r="M50" s="20">
        <f t="shared" si="6"/>
        <v>50.231499889551579</v>
      </c>
      <c r="N50" s="21"/>
      <c r="O50" s="23"/>
      <c r="P50" s="2"/>
    </row>
    <row r="51" spans="1:16" ht="13.2" customHeight="1" x14ac:dyDescent="0.3">
      <c r="A51" s="12" t="s">
        <v>91</v>
      </c>
      <c r="B51" s="10" t="s">
        <v>92</v>
      </c>
      <c r="C51" s="14">
        <v>26729.47</v>
      </c>
      <c r="D51" s="14">
        <v>0</v>
      </c>
      <c r="E51" s="14">
        <f>E52</f>
        <v>22635</v>
      </c>
      <c r="F51" s="14">
        <f>F52</f>
        <v>11369.9</v>
      </c>
      <c r="G51" s="17">
        <f t="shared" si="0"/>
        <v>-15359.570000000002</v>
      </c>
      <c r="H51" s="17">
        <f t="shared" si="1"/>
        <v>42.536945176990038</v>
      </c>
      <c r="I51" s="17">
        <f t="shared" si="2"/>
        <v>22635</v>
      </c>
      <c r="J51" s="17">
        <v>0</v>
      </c>
      <c r="K51" s="17">
        <f t="shared" si="4"/>
        <v>-11265.1</v>
      </c>
      <c r="L51" s="17">
        <v>0</v>
      </c>
      <c r="M51" s="20">
        <f t="shared" si="6"/>
        <v>50.231499889551579</v>
      </c>
      <c r="N51" s="21"/>
      <c r="O51" s="23"/>
      <c r="P51" s="2"/>
    </row>
    <row r="52" spans="1:16" ht="22.5" customHeight="1" x14ac:dyDescent="0.3">
      <c r="A52" s="12" t="s">
        <v>93</v>
      </c>
      <c r="B52" s="32" t="s">
        <v>127</v>
      </c>
      <c r="C52" s="14">
        <v>26729.47</v>
      </c>
      <c r="D52" s="14">
        <v>0</v>
      </c>
      <c r="E52" s="14">
        <v>22635</v>
      </c>
      <c r="F52" s="14">
        <v>11369.9</v>
      </c>
      <c r="G52" s="17">
        <f t="shared" si="0"/>
        <v>-15359.570000000002</v>
      </c>
      <c r="H52" s="17">
        <f t="shared" si="1"/>
        <v>42.536945176990038</v>
      </c>
      <c r="I52" s="17">
        <f t="shared" si="2"/>
        <v>22635</v>
      </c>
      <c r="J52" s="17">
        <v>0</v>
      </c>
      <c r="K52" s="17">
        <f t="shared" si="4"/>
        <v>-11265.1</v>
      </c>
      <c r="L52" s="17">
        <v>0</v>
      </c>
      <c r="M52" s="20">
        <f t="shared" si="6"/>
        <v>50.231499889551579</v>
      </c>
      <c r="N52" s="25" t="s">
        <v>128</v>
      </c>
      <c r="O52" s="23"/>
      <c r="P52" s="2"/>
    </row>
    <row r="53" spans="1:16" ht="13.2" customHeight="1" x14ac:dyDescent="0.3">
      <c r="A53" s="12" t="s">
        <v>94</v>
      </c>
      <c r="B53" s="10" t="s">
        <v>95</v>
      </c>
      <c r="C53" s="14" t="s">
        <v>21</v>
      </c>
      <c r="D53" s="14" t="s">
        <v>21</v>
      </c>
      <c r="E53" s="14" t="s">
        <v>21</v>
      </c>
      <c r="F53" s="14" t="s">
        <v>21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20">
        <v>0</v>
      </c>
      <c r="N53" s="21"/>
      <c r="O53" s="23"/>
      <c r="P53" s="2"/>
    </row>
    <row r="54" spans="1:16" ht="13.2" customHeight="1" x14ac:dyDescent="0.3">
      <c r="A54" s="12" t="s">
        <v>96</v>
      </c>
      <c r="B54" s="10" t="s">
        <v>97</v>
      </c>
      <c r="C54" s="14">
        <v>20.36</v>
      </c>
      <c r="D54" s="14">
        <v>0</v>
      </c>
      <c r="E54" s="14">
        <v>2770</v>
      </c>
      <c r="F54" s="14">
        <v>3003.16</v>
      </c>
      <c r="G54" s="17">
        <f t="shared" si="0"/>
        <v>2982.7999999999997</v>
      </c>
      <c r="H54" s="17">
        <f t="shared" si="1"/>
        <v>14750.294695481336</v>
      </c>
      <c r="I54" s="17">
        <f t="shared" si="2"/>
        <v>2770</v>
      </c>
      <c r="J54" s="17">
        <v>0</v>
      </c>
      <c r="K54" s="17">
        <f t="shared" si="4"/>
        <v>233.15999999999985</v>
      </c>
      <c r="L54" s="17">
        <v>0</v>
      </c>
      <c r="M54" s="20">
        <v>0</v>
      </c>
      <c r="N54" s="21"/>
      <c r="O54" s="23"/>
      <c r="P54" s="2"/>
    </row>
    <row r="55" spans="1:16" ht="13.2" customHeight="1" x14ac:dyDescent="0.3">
      <c r="A55" s="12" t="s">
        <v>98</v>
      </c>
      <c r="B55" s="10" t="s">
        <v>99</v>
      </c>
      <c r="C55" s="14">
        <v>20.91</v>
      </c>
      <c r="D55" s="14">
        <v>0</v>
      </c>
      <c r="E55" s="14">
        <v>0</v>
      </c>
      <c r="F55" s="14">
        <v>12.6</v>
      </c>
      <c r="G55" s="17">
        <f t="shared" si="0"/>
        <v>-8.31</v>
      </c>
      <c r="H55" s="17">
        <f t="shared" si="1"/>
        <v>60.258249641319935</v>
      </c>
      <c r="I55" s="17">
        <f t="shared" si="2"/>
        <v>0</v>
      </c>
      <c r="J55" s="17">
        <v>0</v>
      </c>
      <c r="K55" s="17">
        <f t="shared" si="4"/>
        <v>12.6</v>
      </c>
      <c r="L55" s="17">
        <v>0</v>
      </c>
      <c r="M55" s="20">
        <v>0</v>
      </c>
      <c r="N55" s="21"/>
      <c r="O55" s="23"/>
      <c r="P55" s="2"/>
    </row>
    <row r="56" spans="1:16" ht="13.2" customHeight="1" x14ac:dyDescent="0.3">
      <c r="A56" s="3"/>
      <c r="B56" s="3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"/>
    </row>
    <row r="57" spans="1:16" ht="13.95" customHeight="1" x14ac:dyDescent="0.3">
      <c r="A57" s="37" t="s">
        <v>100</v>
      </c>
      <c r="B57" s="38"/>
      <c r="C57" s="39" t="s">
        <v>105</v>
      </c>
      <c r="D57" s="40"/>
      <c r="E57" s="49" t="s">
        <v>117</v>
      </c>
      <c r="F57" s="50"/>
      <c r="G57" s="3"/>
      <c r="H57" s="3"/>
      <c r="I57" s="3"/>
      <c r="J57" s="3"/>
      <c r="K57" s="3"/>
      <c r="L57" s="18"/>
      <c r="M57" s="3"/>
      <c r="N57" s="3"/>
      <c r="O57" s="3"/>
      <c r="P57" s="2"/>
    </row>
    <row r="58" spans="1:16" ht="13.95" customHeight="1" x14ac:dyDescent="0.3">
      <c r="A58" s="3"/>
      <c r="B58" s="3"/>
      <c r="C58" s="41" t="s">
        <v>101</v>
      </c>
      <c r="D58" s="42"/>
      <c r="E58" s="41"/>
      <c r="F58" s="42"/>
      <c r="G58" s="3"/>
      <c r="H58" s="3"/>
      <c r="I58" s="3"/>
      <c r="J58" s="3"/>
      <c r="K58" s="3"/>
      <c r="L58" s="18"/>
      <c r="M58" s="3"/>
      <c r="N58" s="3"/>
      <c r="O58" s="3"/>
      <c r="P58" s="2"/>
    </row>
    <row r="59" spans="1:16" x14ac:dyDescent="0.3">
      <c r="L59" s="19"/>
    </row>
    <row r="60" spans="1:16" x14ac:dyDescent="0.3">
      <c r="L60" s="19"/>
    </row>
  </sheetData>
  <mergeCells count="15">
    <mergeCell ref="A1:G2"/>
    <mergeCell ref="A3:G3"/>
    <mergeCell ref="A4:D4"/>
    <mergeCell ref="E4:G4"/>
    <mergeCell ref="C58:D58"/>
    <mergeCell ref="E58:F58"/>
    <mergeCell ref="A6:D6"/>
    <mergeCell ref="A8:D8"/>
    <mergeCell ref="A57:B57"/>
    <mergeCell ref="A9:B9"/>
    <mergeCell ref="C9:O9"/>
    <mergeCell ref="A5:D5"/>
    <mergeCell ref="E5:G5"/>
    <mergeCell ref="C57:D57"/>
    <mergeCell ref="E57:F57"/>
  </mergeCells>
  <phoneticPr fontId="0" type="noConversion"/>
  <pageMargins left="0.19685039370078741" right="0.19685039370078741" top="0.15748031496062992" bottom="0.35433070866141736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D17D5C3-C3A8-481C-AEEF-924DDA0B69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бюджета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Maret-PC\Maret</dc:creator>
  <cp:lastModifiedBy>ФинУпр</cp:lastModifiedBy>
  <cp:lastPrinted>2023-03-20T06:40:26Z</cp:lastPrinted>
  <dcterms:created xsi:type="dcterms:W3CDTF">2021-03-11T07:20:48Z</dcterms:created>
  <dcterms:modified xsi:type="dcterms:W3CDTF">2025-04-10T05:43:36Z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dohod_RA_an.xlsx</vt:lpwstr>
  </property>
  <property fmtid="{D5CDD505-2E9C-101B-9397-08002B2CF9AE}" pid="3" name="Название отчета">
    <vt:lpwstr>dohod_RA_an.xlsx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19.2.0.79247202</vt:lpwstr>
  </property>
  <property fmtid="{D5CDD505-2E9C-101B-9397-08002B2CF9AE}" pid="6" name="Тип сервера">
    <vt:lpwstr>MSSQL</vt:lpwstr>
  </property>
  <property fmtid="{D5CDD505-2E9C-101B-9397-08002B2CF9AE}" pid="7" name="Сервер">
    <vt:lpwstr>subd2018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ter00227</vt:lpwstr>
  </property>
  <property fmtid="{D5CDD505-2E9C-101B-9397-08002B2CF9AE}" pid="10" name="Шаблон">
    <vt:lpwstr>dohod_RA_an.xlt</vt:lpwstr>
  </property>
  <property fmtid="{D5CDD505-2E9C-101B-9397-08002B2CF9AE}" pid="11" name="Локальная база">
    <vt:lpwstr>не используется</vt:lpwstr>
  </property>
</Properties>
</file>