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Адам\Desktop\м2026\депутатам отчет за 2025год\2025 год отчет\"/>
    </mc:Choice>
  </mc:AlternateContent>
  <bookViews>
    <workbookView xWindow="0" yWindow="0" windowWidth="20400" windowHeight="7755"/>
  </bookViews>
  <sheets>
    <sheet name="Доходы бюджета" sheetId="2" r:id="rId1"/>
  </sheets>
  <calcPr calcId="162913"/>
</workbook>
</file>

<file path=xl/calcChain.xml><?xml version="1.0" encoding="utf-8"?>
<calcChain xmlns="http://schemas.openxmlformats.org/spreadsheetml/2006/main">
  <c r="L47" i="2" l="1"/>
  <c r="F49" i="2"/>
  <c r="E38" i="2"/>
  <c r="F39" i="2"/>
  <c r="E39" i="2"/>
  <c r="C51" i="2"/>
  <c r="C50" i="2"/>
  <c r="C49" i="2" s="1"/>
  <c r="C46" i="2"/>
  <c r="C41" i="2"/>
  <c r="C38" i="2"/>
  <c r="C33" i="2"/>
  <c r="C32" i="2"/>
  <c r="C28" i="2"/>
  <c r="C25" i="2"/>
  <c r="C17" i="2"/>
  <c r="C16" i="2" s="1"/>
  <c r="C13" i="2"/>
  <c r="C12" i="2" l="1"/>
  <c r="G52" i="2"/>
  <c r="H52" i="2"/>
  <c r="I52" i="2"/>
  <c r="K52" i="2"/>
  <c r="E41" i="2"/>
  <c r="L43" i="2" l="1"/>
  <c r="L42" i="2"/>
  <c r="L34" i="2"/>
  <c r="L30" i="2"/>
  <c r="L29" i="2"/>
  <c r="L27" i="2"/>
  <c r="L26" i="2"/>
  <c r="L24" i="2"/>
  <c r="L23" i="2"/>
  <c r="L19" i="2"/>
  <c r="L18" i="2"/>
  <c r="L15" i="2"/>
  <c r="F46" i="2"/>
  <c r="F50" i="2"/>
  <c r="E50" i="2"/>
  <c r="E49" i="2" s="1"/>
  <c r="F41" i="2"/>
  <c r="F38" i="2" s="1"/>
  <c r="G45" i="2"/>
  <c r="K45" i="2"/>
  <c r="I45" i="2"/>
  <c r="D41" i="2"/>
  <c r="G14" i="2"/>
  <c r="I14" i="2"/>
  <c r="K14" i="2"/>
  <c r="M51" i="2" l="1"/>
  <c r="M50" i="2"/>
  <c r="M49" i="2"/>
  <c r="M47" i="2"/>
  <c r="M43" i="2"/>
  <c r="M42" i="2"/>
  <c r="M34" i="2"/>
  <c r="M26" i="2"/>
  <c r="M24" i="2"/>
  <c r="M23" i="2"/>
  <c r="M19" i="2"/>
  <c r="M18" i="2"/>
  <c r="M15" i="2"/>
  <c r="K55" i="2"/>
  <c r="K54" i="2"/>
  <c r="K51" i="2"/>
  <c r="K50" i="2"/>
  <c r="K49" i="2"/>
  <c r="K48" i="2"/>
  <c r="K47" i="2"/>
  <c r="K44" i="2"/>
  <c r="K43" i="2"/>
  <c r="K42" i="2"/>
  <c r="K40" i="2"/>
  <c r="K39" i="2"/>
  <c r="K34" i="2"/>
  <c r="K31" i="2"/>
  <c r="K26" i="2"/>
  <c r="K24" i="2"/>
  <c r="K23" i="2"/>
  <c r="K22" i="2"/>
  <c r="K19" i="2"/>
  <c r="K18" i="2"/>
  <c r="K15" i="2"/>
  <c r="J47" i="2"/>
  <c r="J43" i="2"/>
  <c r="J42" i="2"/>
  <c r="J34" i="2"/>
  <c r="J26" i="2"/>
  <c r="J24" i="2"/>
  <c r="J23" i="2"/>
  <c r="J19" i="2"/>
  <c r="J18" i="2"/>
  <c r="J15" i="2"/>
  <c r="I55" i="2"/>
  <c r="I54" i="2"/>
  <c r="I51" i="2"/>
  <c r="I50" i="2"/>
  <c r="I49" i="2"/>
  <c r="I48" i="2"/>
  <c r="I47" i="2"/>
  <c r="I44" i="2"/>
  <c r="I43" i="2"/>
  <c r="I42" i="2"/>
  <c r="I40" i="2"/>
  <c r="I39" i="2"/>
  <c r="I34" i="2"/>
  <c r="I31" i="2"/>
  <c r="I26" i="2"/>
  <c r="I24" i="2"/>
  <c r="I23" i="2"/>
  <c r="I22" i="2"/>
  <c r="I19" i="2"/>
  <c r="I18" i="2"/>
  <c r="I15" i="2"/>
  <c r="H55" i="2"/>
  <c r="H54" i="2"/>
  <c r="H47" i="2"/>
  <c r="H43" i="2"/>
  <c r="H42" i="2"/>
  <c r="H40" i="2"/>
  <c r="H34" i="2"/>
  <c r="H26" i="2"/>
  <c r="H24" i="2"/>
  <c r="H23" i="2"/>
  <c r="H22" i="2"/>
  <c r="H19" i="2"/>
  <c r="H18" i="2"/>
  <c r="H15" i="2"/>
  <c r="G55" i="2"/>
  <c r="G54" i="2"/>
  <c r="G48" i="2"/>
  <c r="G47" i="2"/>
  <c r="G44" i="2"/>
  <c r="G43" i="2"/>
  <c r="G42" i="2"/>
  <c r="G40" i="2"/>
  <c r="G34" i="2"/>
  <c r="G31" i="2"/>
  <c r="G26" i="2"/>
  <c r="G24" i="2"/>
  <c r="G23" i="2"/>
  <c r="G22" i="2"/>
  <c r="G21" i="2"/>
  <c r="G19" i="2"/>
  <c r="G18" i="2"/>
  <c r="G15" i="2"/>
  <c r="L41" i="2"/>
  <c r="E46" i="2"/>
  <c r="D46" i="2"/>
  <c r="D38" i="2"/>
  <c r="F33" i="2"/>
  <c r="G33" i="2" s="1"/>
  <c r="E33" i="2"/>
  <c r="D33" i="2"/>
  <c r="D32" i="2" s="1"/>
  <c r="F28" i="2"/>
  <c r="E28" i="2"/>
  <c r="D28" i="2"/>
  <c r="F25" i="2"/>
  <c r="E25" i="2"/>
  <c r="D25" i="2"/>
  <c r="F17" i="2"/>
  <c r="F16" i="2" s="1"/>
  <c r="H16" i="2" s="1"/>
  <c r="E17" i="2"/>
  <c r="D17" i="2"/>
  <c r="D16" i="2" s="1"/>
  <c r="F13" i="2"/>
  <c r="E13" i="2"/>
  <c r="D13" i="2"/>
  <c r="G49" i="2"/>
  <c r="H39" i="2"/>
  <c r="I46" i="2" l="1"/>
  <c r="I13" i="2"/>
  <c r="L13" i="2"/>
  <c r="J13" i="2"/>
  <c r="I28" i="2"/>
  <c r="E32" i="2"/>
  <c r="L32" i="2" s="1"/>
  <c r="L33" i="2"/>
  <c r="L25" i="2"/>
  <c r="L46" i="2"/>
  <c r="E16" i="2"/>
  <c r="L16" i="2" s="1"/>
  <c r="L17" i="2"/>
  <c r="K41" i="2"/>
  <c r="H38" i="2"/>
  <c r="J16" i="2"/>
  <c r="I25" i="2"/>
  <c r="H49" i="2"/>
  <c r="H25" i="2"/>
  <c r="K28" i="2"/>
  <c r="I41" i="2"/>
  <c r="G13" i="2"/>
  <c r="G28" i="2"/>
  <c r="G41" i="2"/>
  <c r="G46" i="2"/>
  <c r="G50" i="2"/>
  <c r="H33" i="2"/>
  <c r="H46" i="2"/>
  <c r="H51" i="2"/>
  <c r="I17" i="2"/>
  <c r="J41" i="2"/>
  <c r="J46" i="2"/>
  <c r="K13" i="2"/>
  <c r="M17" i="2"/>
  <c r="G51" i="2"/>
  <c r="H17" i="2"/>
  <c r="H41" i="2"/>
  <c r="J17" i="2"/>
  <c r="J33" i="2"/>
  <c r="K25" i="2"/>
  <c r="M13" i="2"/>
  <c r="M33" i="2"/>
  <c r="M46" i="2"/>
  <c r="G16" i="2"/>
  <c r="G25" i="2"/>
  <c r="G39" i="2"/>
  <c r="H13" i="2"/>
  <c r="J25" i="2"/>
  <c r="K33" i="2"/>
  <c r="M25" i="2"/>
  <c r="M41" i="2"/>
  <c r="F32" i="2"/>
  <c r="G17" i="2"/>
  <c r="H50" i="2"/>
  <c r="I33" i="2"/>
  <c r="K17" i="2"/>
  <c r="K46" i="2"/>
  <c r="D12" i="2"/>
  <c r="G38" i="2" l="1"/>
  <c r="J38" i="2"/>
  <c r="K16" i="2"/>
  <c r="M16" i="2"/>
  <c r="I16" i="2"/>
  <c r="I38" i="2"/>
  <c r="L38" i="2"/>
  <c r="I32" i="2"/>
  <c r="E12" i="2"/>
  <c r="K38" i="2"/>
  <c r="H32" i="2"/>
  <c r="G32" i="2"/>
  <c r="K32" i="2"/>
  <c r="M32" i="2"/>
  <c r="J32" i="2"/>
  <c r="F12" i="2"/>
  <c r="M38" i="2"/>
  <c r="I12" i="2" l="1"/>
  <c r="L12" i="2"/>
  <c r="K12" i="2"/>
  <c r="G12" i="2"/>
  <c r="J12" i="2"/>
  <c r="H12" i="2"/>
  <c r="M12" i="2"/>
</calcChain>
</file>

<file path=xl/sharedStrings.xml><?xml version="1.0" encoding="utf-8"?>
<sst xmlns="http://schemas.openxmlformats.org/spreadsheetml/2006/main" count="160" uniqueCount="128">
  <si>
    <t>Наименование финансового органа</t>
  </si>
  <si>
    <t>Теучежский район</t>
  </si>
  <si>
    <t>Наименование бюджета</t>
  </si>
  <si>
    <t>Собственный бюджет</t>
  </si>
  <si>
    <t>1. Доходы бюджета</t>
  </si>
  <si>
    <t>Боковик</t>
  </si>
  <si>
    <t>Данные</t>
  </si>
  <si>
    <t>Наименование показателя</t>
  </si>
  <si>
    <t>Код дохода</t>
  </si>
  <si>
    <t>Факт за соответствующий период прошлого года</t>
  </si>
  <si>
    <t>Факт за текущий период</t>
  </si>
  <si>
    <t>Отклонение от факта прошлого года</t>
  </si>
  <si>
    <t>Отклонение от факта прошлого года, процент</t>
  </si>
  <si>
    <t>Отклонение от прогноза текущего периода</t>
  </si>
  <si>
    <t>Выполнение годового прогноза, процент</t>
  </si>
  <si>
    <t>НАЛОГОВЫЕ И НЕНАЛОГОВЫЕ ДОХОДЫ</t>
  </si>
  <si>
    <t>10000000000000000</t>
  </si>
  <si>
    <t>НАЛОГИ НА ПРИБЫЛЬ, ДОХОДЫ</t>
  </si>
  <si>
    <t>10100000000000000</t>
  </si>
  <si>
    <t>Налог на прибыль организаций</t>
  </si>
  <si>
    <t>10101000000000110</t>
  </si>
  <si>
    <t>-</t>
  </si>
  <si>
    <t>Налог на доходы физических лиц</t>
  </si>
  <si>
    <t>10102000010000110</t>
  </si>
  <si>
    <t>НАЛОГИ НА СОВОКУПНЫЙ ДОХОД</t>
  </si>
  <si>
    <t>10500000000000000</t>
  </si>
  <si>
    <t>Налог, взимаемый в связи с применением упрощенной системы налогообложения</t>
  </si>
  <si>
    <t>10501000000000110</t>
  </si>
  <si>
    <t>Налог, взимаемый с налогоплательщиков, выбравших в качестве объекта налогообложения доходы</t>
  </si>
  <si>
    <t>10501010010000110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</si>
  <si>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</si>
  <si>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10501020010000110</t>
  </si>
  <si>
    <t xml:space="preserve"> Доходы от выдачи патентов на осуществление предпринимательской деятельности при применении упрощенной системы налогообложения</t>
  </si>
  <si>
    <t>10501040020000110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</si>
  <si>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</si>
  <si>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10501050010000110</t>
  </si>
  <si>
    <t>Единый налог на вмененный доход для отдельных видов деятельности</t>
  </si>
  <si>
    <t>10502000020000110</t>
  </si>
  <si>
    <t>Единый сельскохозяйственный налог</t>
  </si>
  <si>
    <t>10503000010000110</t>
  </si>
  <si>
    <t>Налог, взимаемый в связи с применением патентной системы налогообложения</t>
  </si>
  <si>
    <t>10504000020000110</t>
  </si>
  <si>
    <t>НАЛОГИ НА ИМУЩЕСТВО</t>
  </si>
  <si>
    <t>10600000000000000</t>
  </si>
  <si>
    <t>Налог на имущество организаций</t>
  </si>
  <si>
    <t>10602000020000110</t>
  </si>
  <si>
    <t>Налог на имущество организаций по имуществу, входящему в Единую систему газоснабжения</t>
  </si>
  <si>
    <t>10602020020000110</t>
  </si>
  <si>
    <t>НАЛОГИ, СБОРЫ И РЕГУЛЯРНЫЕ ПЛАТЕЖИ ЗА ПОЛЬЗОВАНИЕ ПРИРОДНЫМИ РЕСУРСАМИ</t>
  </si>
  <si>
    <t>10700000000000000</t>
  </si>
  <si>
    <t>Налог на добычу полезных ископаемых</t>
  </si>
  <si>
    <t>10701000010000110</t>
  </si>
  <si>
    <t>Налог на добычу полезных ископаемых в виде углеводородного сырья</t>
  </si>
  <si>
    <t>10701010010000110</t>
  </si>
  <si>
    <t>Налог на добычу общераспространенных полезных ископаемых</t>
  </si>
  <si>
    <t>10701020010000110</t>
  </si>
  <si>
    <t>ГОСУДАРСТВЕННАЯ ПОШЛИНА</t>
  </si>
  <si>
    <t>10800000000000000</t>
  </si>
  <si>
    <t>Государственная пошлина по делам, рассматриваемым в судах общей юрисдикции, мировыми судьями</t>
  </si>
  <si>
    <t>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</si>
  <si>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</si>
  <si>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10803010010000110</t>
  </si>
  <si>
    <t>Государственная пошлина за государственную регистрацию, а также за совершение прочих юридически значимых действий</t>
  </si>
  <si>
    <t>10807000010000110</t>
  </si>
  <si>
    <t>Государственная пошлина за выдачу разрешения на установку рекламной конструкции</t>
  </si>
  <si>
    <t>10807150010000110</t>
  </si>
  <si>
    <t>ЗАДОЛЖЕННОСТЬ И ПЕРЕРАСЧЕТЫ ПО ОТМЕНЕННЫМ НАЛОГАМ, СБОРАМ И ИНЫМ ОБЯЗАТЕЛЬНЫМ ПЛАТЕЖАМ</t>
  </si>
  <si>
    <t>10900000000000000</t>
  </si>
  <si>
    <t>ДОХОДЫ ОТ ИСПОЛЬЗОВАНИЯ ИМУЩЕСТВА, НАХОДЯЩЕГОСЯ В ГОСУДАРСТВЕННОЙ И МУНИЦИПАЛЬНОЙ СОБСТВЕННОСТИ</t>
  </si>
  <si>
    <t>11100000000000000</t>
  </si>
  <si>
    <t>Проценты, полученные от предоставления бюджетных кредитов внутри страны</t>
  </si>
  <si>
    <t>11103000000000120</t>
  </si>
  <si>
    <t>Проценты, полученные от предоставления бюджетных кредитов внутри страны за счет средств бюджетов муниципальных районов</t>
  </si>
  <si>
    <t>11103050050000120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</si>
  <si>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</t>
  </si>
  <si>
    <t>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</si>
  <si>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</si>
  <si>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</si>
  <si>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</t>
  </si>
  <si>
    <t>11105030000000120</t>
  </si>
  <si>
    <t>Платежи от государственных и муниципальных унитарных предприятий</t>
  </si>
  <si>
    <t>11107000000000120</t>
  </si>
  <si>
    <t>ПЛАТЕЖИ ПРИ ПОЛЬЗОВАНИИ ПРИРОДНЫМИ РЕСУРСАМИ</t>
  </si>
  <si>
    <t>11200000000000000</t>
  </si>
  <si>
    <t>Плата за негативное воздействие на окружающую среду</t>
  </si>
  <si>
    <t>11201000010000120</t>
  </si>
  <si>
    <t>11300000000000000</t>
  </si>
  <si>
    <t>ДОХОДЫ ОТ ПРОДАЖИ МАТЕРИАЛЬНЫХ И НЕМАТЕРИАЛЬНЫХ АКТИВОВ</t>
  </si>
  <si>
    <t>11400000000000000</t>
  </si>
  <si>
    <t>Доходы от продажи земельных участков, находящихся в государственной и муниципальной собственности</t>
  </si>
  <si>
    <t>11406000000000430</t>
  </si>
  <si>
    <t>Доходы от продажи земельных участков, государственная собственность на которые не разграничена</t>
  </si>
  <si>
    <t>11406010000000430</t>
  </si>
  <si>
    <t>АДМИНИСТРАТИВНЫЕ ПЛАТЕЖИ И СБОРЫ</t>
  </si>
  <si>
    <t>11500000000000000</t>
  </si>
  <si>
    <t>ШТРАФЫ, САНКЦИИ, ВОЗМЕЩЕНИЕ УЩЕРБА</t>
  </si>
  <si>
    <t>11600000000000000</t>
  </si>
  <si>
    <t>ПРОЧИЕ НЕНАЛОГОВЫЕ ДОХОДЫ</t>
  </si>
  <si>
    <t>11700000000000000</t>
  </si>
  <si>
    <t>Руководитель</t>
  </si>
  <si>
    <t>(подпись)</t>
  </si>
  <si>
    <t>Единица измерения:  тыс.руб</t>
  </si>
  <si>
    <t>Первона-чальный план</t>
  </si>
  <si>
    <t>Уточненый план</t>
  </si>
  <si>
    <t>_________________</t>
  </si>
  <si>
    <t>Отклонение от первонач. плана текущего периода</t>
  </si>
  <si>
    <t>Причины отклонения уточн. плана от факта (+/- 5%)</t>
  </si>
  <si>
    <t>Причины отклонения первонач. плана от факта (+/- 5%)</t>
  </si>
  <si>
    <t>Выполнение первонач.плана, процент</t>
  </si>
  <si>
    <t>увеличение налогооблагаемой базы</t>
  </si>
  <si>
    <t>переплата у крупного плательщика налога учтена в плане</t>
  </si>
  <si>
    <t>11105310000000120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</si>
  <si>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</si>
  <si>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отколненте от первоначального плана ,%</t>
  </si>
  <si>
    <t>рост надогооблагаемой базы у крупных плательщиков</t>
  </si>
  <si>
    <t>А.Т.Хут</t>
  </si>
  <si>
    <t>Прочие доходы от  оказания платных услуг</t>
  </si>
  <si>
    <t>плательщики налога уменьшили налог на сумму страховых взносов</t>
  </si>
  <si>
    <t>рост ставок госпошлины</t>
  </si>
  <si>
    <t>увеличилось число арендаторов земли</t>
  </si>
  <si>
    <t>у некоторых арендаторов переплата</t>
  </si>
  <si>
    <t>увеличилось число арендаторов имущества</t>
  </si>
  <si>
    <t>главный администратор не представил пояснения</t>
  </si>
  <si>
    <t>Сведения по доходам за 2025 год</t>
  </si>
  <si>
    <t>на  1 января 2026 г.</t>
  </si>
  <si>
    <t>11402053050000440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</si>
  <si>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</t>
  </si>
  <si>
    <t>вырос спрос на земельные участки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</si>
</sst>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  <family val="2"/>
    </font>
    <font>
      <sz val="11"/>
      <name val="Calibri"/>
      <family val="2"/>
    </font>
    <font>
      <b/>
      <sz val="9"/>
      <color indexed="8"/>
      <name val="Arial"/>
    </font>
    <font>
      <sz val="9"/>
      <color indexed="8"/>
      <name val="Arial"/>
    </font>
    <font>
      <u/>
      <sz val="9"/>
      <color indexed="8"/>
      <name val="Arial"/>
    </font>
    <font>
      <sz val="8"/>
      <color indexed="8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b/>
      <sz val="10"/>
      <color rgb="FF000000"/>
      <name val="Arial"/>
    </font>
    <font>
      <u/>
      <sz val="10"/>
      <color rgb="FF000000"/>
      <name val="Arial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5">
    <xf numFmtId="0" fontId="0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7" fillId="2" borderId="0"/>
    <xf numFmtId="0" fontId="7" fillId="0" borderId="0"/>
    <xf numFmtId="0" fontId="7" fillId="0" borderId="5"/>
    <xf numFmtId="0" fontId="7" fillId="0" borderId="6">
      <alignment horizontal="center"/>
    </xf>
    <xf numFmtId="0" fontId="7" fillId="0" borderId="6"/>
    <xf numFmtId="0" fontId="6" fillId="0" borderId="0"/>
    <xf numFmtId="0" fontId="8" fillId="0" borderId="6">
      <alignment horizontal="center"/>
    </xf>
    <xf numFmtId="49" fontId="7" fillId="0" borderId="6"/>
    <xf numFmtId="0" fontId="7" fillId="0" borderId="0"/>
    <xf numFmtId="0" fontId="7" fillId="0" borderId="0">
      <alignment wrapText="1"/>
    </xf>
    <xf numFmtId="0" fontId="8" fillId="0" borderId="0">
      <alignment wrapText="1"/>
    </xf>
    <xf numFmtId="0" fontId="9" fillId="0" borderId="0">
      <alignment wrapText="1"/>
    </xf>
    <xf numFmtId="0" fontId="7" fillId="0" borderId="0">
      <alignment horizontal="center" wrapText="1"/>
    </xf>
    <xf numFmtId="0" fontId="9" fillId="0" borderId="0">
      <alignment horizontal="center" wrapText="1"/>
    </xf>
    <xf numFmtId="0" fontId="8" fillId="0" borderId="6">
      <alignment horizontal="center" wrapText="1"/>
    </xf>
    <xf numFmtId="0" fontId="7" fillId="0" borderId="7">
      <alignment wrapText="1"/>
    </xf>
    <xf numFmtId="0" fontId="7" fillId="0" borderId="8"/>
    <xf numFmtId="0" fontId="7" fillId="0" borderId="9"/>
    <xf numFmtId="0" fontId="7" fillId="0" borderId="7"/>
  </cellStyleXfs>
  <cellXfs count="51">
    <xf numFmtId="0" fontId="0" fillId="0" borderId="0" xfId="0"/>
    <xf numFmtId="0" fontId="0" fillId="0" borderId="0" xfId="0" applyProtection="1">
      <protection locked="0"/>
    </xf>
    <xf numFmtId="0" fontId="6" fillId="0" borderId="0" xfId="11" applyNumberFormat="1" applyProtection="1"/>
    <xf numFmtId="0" fontId="3" fillId="0" borderId="0" xfId="7" applyNumberFormat="1" applyFont="1" applyProtection="1"/>
    <xf numFmtId="0" fontId="3" fillId="0" borderId="6" xfId="9" applyNumberFormat="1" applyFont="1" applyProtection="1">
      <alignment horizontal="center"/>
    </xf>
    <xf numFmtId="0" fontId="3" fillId="0" borderId="6" xfId="9" applyNumberFormat="1" applyFont="1" applyAlignment="1" applyProtection="1">
      <alignment horizontal="center" wrapText="1"/>
    </xf>
    <xf numFmtId="0" fontId="3" fillId="0" borderId="1" xfId="9" applyNumberFormat="1" applyFont="1" applyBorder="1" applyAlignment="1" applyProtection="1">
      <alignment horizontal="center" wrapText="1"/>
    </xf>
    <xf numFmtId="0" fontId="3" fillId="0" borderId="2" xfId="23" applyNumberFormat="1" applyFont="1" applyBorder="1" applyAlignment="1" applyProtection="1">
      <alignment wrapText="1"/>
    </xf>
    <xf numFmtId="0" fontId="3" fillId="0" borderId="1" xfId="9" applyNumberFormat="1" applyFont="1" applyBorder="1" applyProtection="1">
      <alignment horizontal="center"/>
    </xf>
    <xf numFmtId="0" fontId="3" fillId="0" borderId="2" xfId="22" applyNumberFormat="1" applyFont="1" applyBorder="1" applyProtection="1"/>
    <xf numFmtId="49" fontId="3" fillId="0" borderId="6" xfId="13" applyNumberFormat="1" applyFont="1" applyProtection="1"/>
    <xf numFmtId="0" fontId="5" fillId="0" borderId="6" xfId="9" applyNumberFormat="1" applyFont="1" applyAlignment="1" applyProtection="1">
      <alignment horizontal="center" wrapText="1"/>
    </xf>
    <xf numFmtId="0" fontId="5" fillId="0" borderId="6" xfId="10" applyNumberFormat="1" applyFont="1" applyAlignment="1" applyProtection="1">
      <alignment wrapText="1"/>
    </xf>
    <xf numFmtId="0" fontId="3" fillId="0" borderId="2" xfId="7" applyNumberFormat="1" applyFont="1" applyBorder="1" applyProtection="1"/>
    <xf numFmtId="0" fontId="3" fillId="3" borderId="6" xfId="10" applyNumberFormat="1" applyFont="1" applyFill="1" applyProtection="1"/>
    <xf numFmtId="4" fontId="3" fillId="0" borderId="6" xfId="10" applyNumberFormat="1" applyFont="1" applyProtection="1"/>
    <xf numFmtId="4" fontId="3" fillId="0" borderId="1" xfId="10" applyNumberFormat="1" applyFont="1" applyBorder="1" applyProtection="1"/>
    <xf numFmtId="4" fontId="3" fillId="3" borderId="6" xfId="10" applyNumberFormat="1" applyFont="1" applyFill="1" applyProtection="1"/>
    <xf numFmtId="0" fontId="3" fillId="3" borderId="0" xfId="7" applyNumberFormat="1" applyFont="1" applyFill="1" applyProtection="1"/>
    <xf numFmtId="0" fontId="0" fillId="3" borderId="0" xfId="0" applyFill="1" applyProtection="1">
      <protection locked="0"/>
    </xf>
    <xf numFmtId="4" fontId="3" fillId="3" borderId="1" xfId="10" applyNumberFormat="1" applyFont="1" applyFill="1" applyBorder="1" applyProtection="1"/>
    <xf numFmtId="0" fontId="3" fillId="3" borderId="2" xfId="22" applyNumberFormat="1" applyFont="1" applyFill="1" applyBorder="1" applyProtection="1"/>
    <xf numFmtId="0" fontId="11" fillId="3" borderId="2" xfId="7" applyNumberFormat="1" applyFont="1" applyFill="1" applyBorder="1" applyAlignment="1" applyProtection="1">
      <alignment wrapText="1"/>
    </xf>
    <xf numFmtId="0" fontId="3" fillId="3" borderId="2" xfId="7" applyNumberFormat="1" applyFont="1" applyFill="1" applyBorder="1" applyProtection="1"/>
    <xf numFmtId="0" fontId="11" fillId="3" borderId="2" xfId="22" applyNumberFormat="1" applyFont="1" applyFill="1" applyBorder="1" applyAlignment="1" applyProtection="1">
      <alignment wrapText="1"/>
    </xf>
    <xf numFmtId="0" fontId="10" fillId="3" borderId="2" xfId="22" applyNumberFormat="1" applyFont="1" applyFill="1" applyBorder="1" applyAlignment="1" applyProtection="1">
      <alignment wrapText="1"/>
    </xf>
    <xf numFmtId="0" fontId="3" fillId="3" borderId="6" xfId="10" applyNumberFormat="1" applyFont="1" applyFill="1" applyAlignment="1" applyProtection="1">
      <alignment horizontal="right"/>
    </xf>
    <xf numFmtId="0" fontId="10" fillId="3" borderId="6" xfId="10" applyNumberFormat="1" applyFont="1" applyFill="1" applyAlignment="1" applyProtection="1">
      <alignment horizontal="right"/>
    </xf>
    <xf numFmtId="0" fontId="3" fillId="0" borderId="0" xfId="22" applyNumberFormat="1" applyFont="1" applyBorder="1" applyProtection="1"/>
    <xf numFmtId="0" fontId="12" fillId="3" borderId="2" xfId="0" applyFont="1" applyFill="1" applyBorder="1" applyAlignment="1">
      <alignment wrapText="1"/>
    </xf>
    <xf numFmtId="0" fontId="3" fillId="3" borderId="2" xfId="22" applyNumberFormat="1" applyFont="1" applyFill="1" applyBorder="1" applyAlignment="1" applyProtection="1">
      <alignment wrapText="1"/>
    </xf>
    <xf numFmtId="0" fontId="10" fillId="3" borderId="2" xfId="22" applyNumberFormat="1" applyFont="1" applyFill="1" applyBorder="1" applyProtection="1"/>
    <xf numFmtId="49" fontId="10" fillId="0" borderId="6" xfId="13" applyNumberFormat="1" applyFont="1" applyProtection="1"/>
    <xf numFmtId="0" fontId="2" fillId="0" borderId="0" xfId="20" applyNumberFormat="1" applyFont="1" applyBorder="1" applyProtection="1">
      <alignment horizontal="center" wrapText="1"/>
    </xf>
    <xf numFmtId="0" fontId="2" fillId="0" borderId="0" xfId="20" applyFont="1" applyBorder="1">
      <alignment horizontal="center" wrapText="1"/>
    </xf>
    <xf numFmtId="0" fontId="3" fillId="0" borderId="0" xfId="21" applyNumberFormat="1" applyFont="1" applyBorder="1" applyProtection="1">
      <alignment wrapText="1"/>
    </xf>
    <xf numFmtId="0" fontId="3" fillId="0" borderId="0" xfId="21" applyFont="1" applyBorder="1">
      <alignment wrapText="1"/>
    </xf>
    <xf numFmtId="0" fontId="3" fillId="0" borderId="0" xfId="15" applyNumberFormat="1" applyFont="1" applyProtection="1">
      <alignment wrapText="1"/>
    </xf>
    <xf numFmtId="0" fontId="3" fillId="0" borderId="0" xfId="15" applyFont="1">
      <alignment wrapText="1"/>
    </xf>
    <xf numFmtId="0" fontId="4" fillId="0" borderId="0" xfId="17" applyNumberFormat="1" applyFont="1" applyProtection="1">
      <alignment wrapText="1"/>
    </xf>
    <xf numFmtId="0" fontId="4" fillId="0" borderId="0" xfId="17" applyFont="1">
      <alignment wrapText="1"/>
    </xf>
    <xf numFmtId="0" fontId="3" fillId="0" borderId="0" xfId="18" applyNumberFormat="1" applyFont="1" applyProtection="1">
      <alignment horizontal="center" wrapText="1"/>
    </xf>
    <xf numFmtId="0" fontId="3" fillId="0" borderId="0" xfId="18" applyFont="1">
      <alignment horizontal="center" wrapText="1"/>
    </xf>
    <xf numFmtId="0" fontId="2" fillId="0" borderId="0" xfId="16" applyNumberFormat="1" applyFont="1" applyProtection="1">
      <alignment wrapText="1"/>
    </xf>
    <xf numFmtId="0" fontId="2" fillId="0" borderId="0" xfId="16" applyFont="1">
      <alignment wrapText="1"/>
    </xf>
    <xf numFmtId="0" fontId="2" fillId="0" borderId="6" xfId="12" applyNumberFormat="1" applyFont="1" applyProtection="1">
      <alignment horizontal="center"/>
    </xf>
    <xf numFmtId="0" fontId="2" fillId="0" borderId="6" xfId="12" applyFont="1">
      <alignment horizontal="center"/>
    </xf>
    <xf numFmtId="0" fontId="2" fillId="0" borderId="3" xfId="12" applyFont="1" applyBorder="1">
      <alignment horizontal="center"/>
    </xf>
    <xf numFmtId="0" fontId="2" fillId="0" borderId="4" xfId="12" applyFont="1" applyBorder="1">
      <alignment horizontal="center"/>
    </xf>
    <xf numFmtId="0" fontId="10" fillId="0" borderId="0" xfId="19" applyNumberFormat="1" applyFont="1" applyProtection="1">
      <alignment horizontal="center" wrapText="1"/>
    </xf>
    <xf numFmtId="0" fontId="3" fillId="0" borderId="0" xfId="19" applyFont="1">
      <alignment horizontal="center" wrapText="1"/>
    </xf>
  </cellXfs>
  <cellStyles count="25">
    <cellStyle name="br" xfId="1"/>
    <cellStyle name="col" xfId="2"/>
    <cellStyle name="style0" xfId="3"/>
    <cellStyle name="td" xfId="4"/>
    <cellStyle name="tr" xfId="5"/>
    <cellStyle name="xl21" xfId="6"/>
    <cellStyle name="xl22" xfId="7"/>
    <cellStyle name="xl23" xfId="8"/>
    <cellStyle name="xl24" xfId="9"/>
    <cellStyle name="xl25" xfId="10"/>
    <cellStyle name="xl26" xfId="11"/>
    <cellStyle name="xl27" xfId="12"/>
    <cellStyle name="xl28" xfId="13"/>
    <cellStyle name="xl29" xfId="14"/>
    <cellStyle name="xl30" xfId="15"/>
    <cellStyle name="xl31" xfId="16"/>
    <cellStyle name="xl32" xfId="17"/>
    <cellStyle name="xl33" xfId="18"/>
    <cellStyle name="xl34" xfId="19"/>
    <cellStyle name="xl35" xfId="20"/>
    <cellStyle name="xl36" xfId="21"/>
    <cellStyle name="xl37" xfId="22"/>
    <cellStyle name="xl38" xfId="23"/>
    <cellStyle name="xl39" xfId="24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tabSelected="1" topLeftCell="B46" zoomScaleNormal="100" zoomScaleSheetLayoutView="100" workbookViewId="0">
      <selection activeCell="N51" sqref="N51"/>
    </sheetView>
  </sheetViews>
  <sheetFormatPr defaultRowHeight="15" x14ac:dyDescent="0.25"/>
  <cols>
    <col min="1" max="1" width="35" style="1" customWidth="1"/>
    <col min="2" max="2" width="18.5703125" style="1" customWidth="1"/>
    <col min="3" max="3" width="9.85546875" style="1" customWidth="1"/>
    <col min="4" max="4" width="10.85546875" style="1" customWidth="1"/>
    <col min="5" max="5" width="11.140625" style="1" customWidth="1"/>
    <col min="6" max="6" width="15.28515625" style="1" customWidth="1"/>
    <col min="7" max="7" width="9.140625" style="1"/>
    <col min="8" max="8" width="10.140625" style="1" customWidth="1"/>
    <col min="9" max="9" width="11" style="1" customWidth="1"/>
    <col min="10" max="10" width="8.5703125" style="1" customWidth="1"/>
    <col min="11" max="11" width="11" style="1" customWidth="1"/>
    <col min="12" max="12" width="9.5703125" style="1" customWidth="1"/>
    <col min="13" max="13" width="9.85546875" style="1" customWidth="1"/>
    <col min="14" max="14" width="9" style="1" customWidth="1"/>
    <col min="15" max="15" width="9.5703125" style="1" customWidth="1"/>
    <col min="16" max="16384" width="9.140625" style="1"/>
  </cols>
  <sheetData>
    <row r="1" spans="1:16" ht="13.15" customHeight="1" x14ac:dyDescent="0.25">
      <c r="A1" s="33" t="s">
        <v>123</v>
      </c>
      <c r="B1" s="34"/>
      <c r="C1" s="34"/>
      <c r="D1" s="34"/>
      <c r="E1" s="34"/>
      <c r="F1" s="34"/>
      <c r="G1" s="34"/>
      <c r="H1" s="28"/>
      <c r="I1" s="28"/>
      <c r="J1" s="28"/>
      <c r="K1" s="3"/>
      <c r="L1" s="3"/>
      <c r="M1" s="3"/>
      <c r="N1" s="3"/>
      <c r="O1" s="3"/>
      <c r="P1" s="2"/>
    </row>
    <row r="2" spans="1:16" ht="13.15" customHeight="1" x14ac:dyDescent="0.25">
      <c r="A2" s="34"/>
      <c r="B2" s="34"/>
      <c r="C2" s="34"/>
      <c r="D2" s="34"/>
      <c r="E2" s="34"/>
      <c r="F2" s="34"/>
      <c r="G2" s="34"/>
      <c r="H2" s="28"/>
      <c r="I2" s="28"/>
      <c r="J2" s="28"/>
      <c r="K2" s="3"/>
      <c r="L2" s="3"/>
      <c r="M2" s="3"/>
      <c r="N2" s="3"/>
      <c r="O2" s="3"/>
      <c r="P2" s="2"/>
    </row>
    <row r="3" spans="1:16" ht="13.9" customHeight="1" x14ac:dyDescent="0.25">
      <c r="A3" s="35" t="s">
        <v>124</v>
      </c>
      <c r="B3" s="36"/>
      <c r="C3" s="36"/>
      <c r="D3" s="36"/>
      <c r="E3" s="36"/>
      <c r="F3" s="36"/>
      <c r="G3" s="36"/>
      <c r="H3" s="3"/>
      <c r="I3" s="3"/>
      <c r="J3" s="3"/>
      <c r="K3" s="3"/>
      <c r="L3" s="3"/>
      <c r="M3" s="3"/>
      <c r="N3" s="3"/>
      <c r="O3" s="3"/>
      <c r="P3" s="2"/>
    </row>
    <row r="4" spans="1:16" ht="15.2" customHeight="1" x14ac:dyDescent="0.25">
      <c r="A4" s="37" t="s">
        <v>0</v>
      </c>
      <c r="B4" s="38"/>
      <c r="C4" s="38"/>
      <c r="D4" s="38"/>
      <c r="E4" s="39" t="s">
        <v>1</v>
      </c>
      <c r="F4" s="40"/>
      <c r="G4" s="40"/>
      <c r="H4" s="3"/>
      <c r="I4" s="3"/>
      <c r="J4" s="3"/>
      <c r="K4" s="3"/>
      <c r="L4" s="3"/>
      <c r="M4" s="3"/>
      <c r="N4" s="3"/>
      <c r="O4" s="3"/>
      <c r="P4" s="2"/>
    </row>
    <row r="5" spans="1:16" ht="15.2" customHeight="1" x14ac:dyDescent="0.25">
      <c r="A5" s="37" t="s">
        <v>2</v>
      </c>
      <c r="B5" s="38"/>
      <c r="C5" s="38"/>
      <c r="D5" s="38"/>
      <c r="E5" s="39" t="s">
        <v>3</v>
      </c>
      <c r="F5" s="40"/>
      <c r="G5" s="40"/>
      <c r="H5" s="3"/>
      <c r="I5" s="3"/>
      <c r="J5" s="3"/>
      <c r="K5" s="3"/>
      <c r="L5" s="3"/>
      <c r="M5" s="3"/>
      <c r="N5" s="3"/>
      <c r="O5" s="3"/>
      <c r="P5" s="2"/>
    </row>
    <row r="6" spans="1:16" ht="13.9" customHeight="1" x14ac:dyDescent="0.25">
      <c r="A6" s="37" t="s">
        <v>101</v>
      </c>
      <c r="B6" s="38"/>
      <c r="C6" s="38"/>
      <c r="D6" s="38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"/>
    </row>
    <row r="7" spans="1:16" ht="13.1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2"/>
    </row>
    <row r="8" spans="1:16" ht="13.9" customHeight="1" x14ac:dyDescent="0.25">
      <c r="A8" s="43" t="s">
        <v>4</v>
      </c>
      <c r="B8" s="44"/>
      <c r="C8" s="44"/>
      <c r="D8" s="44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2"/>
    </row>
    <row r="9" spans="1:16" ht="13.15" customHeight="1" x14ac:dyDescent="0.25">
      <c r="A9" s="45" t="s">
        <v>5</v>
      </c>
      <c r="B9" s="46"/>
      <c r="C9" s="45" t="s">
        <v>6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7"/>
      <c r="O9" s="48"/>
      <c r="P9" s="2"/>
    </row>
    <row r="10" spans="1:16" ht="84.75" customHeight="1" x14ac:dyDescent="0.25">
      <c r="A10" s="11" t="s">
        <v>7</v>
      </c>
      <c r="B10" s="5" t="s">
        <v>8</v>
      </c>
      <c r="C10" s="5" t="s">
        <v>9</v>
      </c>
      <c r="D10" s="5" t="s">
        <v>102</v>
      </c>
      <c r="E10" s="5" t="s">
        <v>103</v>
      </c>
      <c r="F10" s="5" t="s">
        <v>10</v>
      </c>
      <c r="G10" s="5" t="s">
        <v>11</v>
      </c>
      <c r="H10" s="5" t="s">
        <v>12</v>
      </c>
      <c r="I10" s="5" t="s">
        <v>105</v>
      </c>
      <c r="J10" s="6" t="s">
        <v>108</v>
      </c>
      <c r="K10" s="5" t="s">
        <v>13</v>
      </c>
      <c r="L10" s="5" t="s">
        <v>113</v>
      </c>
      <c r="M10" s="6" t="s">
        <v>14</v>
      </c>
      <c r="N10" s="7" t="s">
        <v>106</v>
      </c>
      <c r="O10" s="7" t="s">
        <v>107</v>
      </c>
      <c r="P10" s="2"/>
    </row>
    <row r="11" spans="1:16" ht="13.15" customHeight="1" x14ac:dyDescent="0.25">
      <c r="A11" s="11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  <c r="I11" s="4">
        <v>9</v>
      </c>
      <c r="J11" s="4">
        <v>10</v>
      </c>
      <c r="K11" s="4">
        <v>11</v>
      </c>
      <c r="L11" s="4"/>
      <c r="M11" s="8">
        <v>12</v>
      </c>
      <c r="N11" s="9">
        <v>13</v>
      </c>
      <c r="O11" s="13">
        <v>14</v>
      </c>
      <c r="P11" s="2"/>
    </row>
    <row r="12" spans="1:16" ht="13.15" customHeight="1" x14ac:dyDescent="0.25">
      <c r="A12" s="12" t="s">
        <v>15</v>
      </c>
      <c r="B12" s="10" t="s">
        <v>16</v>
      </c>
      <c r="C12" s="15">
        <f>C13+C16+C25+C28+C32+C38+C46+C48+C49+C54+C55</f>
        <v>385158.69000000006</v>
      </c>
      <c r="D12" s="15">
        <f>D13+D16+D25+D28+D32+D38+D46+D48+D49+D54+D55</f>
        <v>360100</v>
      </c>
      <c r="E12" s="15">
        <f>E13+E16+E25+E28+E32+E38+E46+E48+E49+E54+E55</f>
        <v>395160</v>
      </c>
      <c r="F12" s="15">
        <f>F13+F16+F25+F28+F32+F38+F46+F48+F49+F54+F55</f>
        <v>419423.72000000009</v>
      </c>
      <c r="G12" s="15">
        <f>F12-C12</f>
        <v>34265.030000000028</v>
      </c>
      <c r="H12" s="15">
        <f>F12/C12*100</f>
        <v>108.89634088224778</v>
      </c>
      <c r="I12" s="15">
        <f>E12-D12</f>
        <v>35060</v>
      </c>
      <c r="J12" s="15">
        <f>F12/D12*100</f>
        <v>116.47423493474038</v>
      </c>
      <c r="K12" s="15">
        <f>F12-E12</f>
        <v>24263.720000000088</v>
      </c>
      <c r="L12" s="17">
        <f>E12/D12*100</f>
        <v>109.73618439322411</v>
      </c>
      <c r="M12" s="16">
        <f>F12/E12*100</f>
        <v>106.14022674359755</v>
      </c>
      <c r="N12" s="9"/>
      <c r="O12" s="13"/>
      <c r="P12" s="2"/>
    </row>
    <row r="13" spans="1:16" ht="39" customHeight="1" x14ac:dyDescent="0.25">
      <c r="A13" s="12" t="s">
        <v>17</v>
      </c>
      <c r="B13" s="10" t="s">
        <v>18</v>
      </c>
      <c r="C13" s="14">
        <f>C14+C15</f>
        <v>130940.38</v>
      </c>
      <c r="D13" s="14">
        <f>D14+D15</f>
        <v>131108</v>
      </c>
      <c r="E13" s="14">
        <f>E14+E15</f>
        <v>135000</v>
      </c>
      <c r="F13" s="14">
        <f>F14+F15</f>
        <v>144336.12</v>
      </c>
      <c r="G13" s="17">
        <f t="shared" ref="G13:G55" si="0">F13-C13</f>
        <v>13395.739999999991</v>
      </c>
      <c r="H13" s="17">
        <f t="shared" ref="H13:H55" si="1">F13/C13*100</f>
        <v>110.23041173395096</v>
      </c>
      <c r="I13" s="17">
        <f t="shared" ref="I13:I55" si="2">E13-D13</f>
        <v>3892</v>
      </c>
      <c r="J13" s="17">
        <f t="shared" ref="J13:J47" si="3">F13/D13*100</f>
        <v>110.08948347926899</v>
      </c>
      <c r="K13" s="17">
        <f t="shared" ref="K13:K55" si="4">F13-E13</f>
        <v>9336.1199999999953</v>
      </c>
      <c r="L13" s="17">
        <f t="shared" ref="L13:L54" si="5">E13/D13*100</f>
        <v>102.96854501632242</v>
      </c>
      <c r="M13" s="20">
        <f t="shared" ref="M13:M52" si="6">F13/E13*100</f>
        <v>106.91564444444444</v>
      </c>
      <c r="N13" s="21"/>
      <c r="O13" s="22"/>
      <c r="P13" s="2"/>
    </row>
    <row r="14" spans="1:16" ht="13.15" customHeight="1" x14ac:dyDescent="0.25">
      <c r="A14" s="12" t="s">
        <v>19</v>
      </c>
      <c r="B14" s="10" t="s">
        <v>20</v>
      </c>
      <c r="C14" s="14">
        <v>0</v>
      </c>
      <c r="D14" s="14">
        <v>0</v>
      </c>
      <c r="E14" s="14">
        <v>0</v>
      </c>
      <c r="F14" s="14">
        <v>0</v>
      </c>
      <c r="G14" s="17">
        <f t="shared" si="0"/>
        <v>0</v>
      </c>
      <c r="H14" s="17">
        <v>0</v>
      </c>
      <c r="I14" s="17">
        <f t="shared" si="2"/>
        <v>0</v>
      </c>
      <c r="J14" s="17">
        <v>0</v>
      </c>
      <c r="K14" s="17">
        <f t="shared" si="4"/>
        <v>0</v>
      </c>
      <c r="L14" s="17">
        <v>0</v>
      </c>
      <c r="M14" s="20">
        <v>0</v>
      </c>
      <c r="N14" s="21"/>
      <c r="O14" s="23"/>
      <c r="P14" s="2"/>
    </row>
    <row r="15" spans="1:16" ht="45" customHeight="1" x14ac:dyDescent="0.25">
      <c r="A15" s="12" t="s">
        <v>22</v>
      </c>
      <c r="B15" s="10" t="s">
        <v>23</v>
      </c>
      <c r="C15" s="14">
        <v>130940.38</v>
      </c>
      <c r="D15" s="14">
        <v>131108</v>
      </c>
      <c r="E15" s="14">
        <v>135000</v>
      </c>
      <c r="F15" s="14">
        <v>144336.12</v>
      </c>
      <c r="G15" s="17">
        <f t="shared" si="0"/>
        <v>13395.739999999991</v>
      </c>
      <c r="H15" s="17">
        <f t="shared" si="1"/>
        <v>110.23041173395096</v>
      </c>
      <c r="I15" s="17">
        <f t="shared" si="2"/>
        <v>3892</v>
      </c>
      <c r="J15" s="17">
        <f t="shared" si="3"/>
        <v>110.08948347926899</v>
      </c>
      <c r="K15" s="17">
        <f t="shared" si="4"/>
        <v>9336.1199999999953</v>
      </c>
      <c r="L15" s="17">
        <f t="shared" si="5"/>
        <v>102.96854501632242</v>
      </c>
      <c r="M15" s="20">
        <f t="shared" si="6"/>
        <v>106.91564444444444</v>
      </c>
      <c r="N15" s="24"/>
      <c r="O15" s="24" t="s">
        <v>114</v>
      </c>
      <c r="P15" s="2"/>
    </row>
    <row r="16" spans="1:16" ht="27.75" customHeight="1" x14ac:dyDescent="0.25">
      <c r="A16" s="12" t="s">
        <v>24</v>
      </c>
      <c r="B16" s="10" t="s">
        <v>25</v>
      </c>
      <c r="C16" s="14">
        <f>C17+C22+C23+C24+C21</f>
        <v>82148.320000000007</v>
      </c>
      <c r="D16" s="14">
        <f t="shared" ref="D16:E16" si="7">D17+D22+D23+D24</f>
        <v>84656</v>
      </c>
      <c r="E16" s="14">
        <f t="shared" si="7"/>
        <v>85303</v>
      </c>
      <c r="F16" s="14">
        <f>F17+F22+F23+F24+F21</f>
        <v>88892.209999999992</v>
      </c>
      <c r="G16" s="17">
        <f t="shared" si="0"/>
        <v>6743.8899999999849</v>
      </c>
      <c r="H16" s="17">
        <f t="shared" si="1"/>
        <v>108.2094070822142</v>
      </c>
      <c r="I16" s="17">
        <f t="shared" si="2"/>
        <v>647</v>
      </c>
      <c r="J16" s="17">
        <f t="shared" si="3"/>
        <v>105.00402806652806</v>
      </c>
      <c r="K16" s="17">
        <f t="shared" si="4"/>
        <v>3589.2099999999919</v>
      </c>
      <c r="L16" s="17">
        <f t="shared" si="5"/>
        <v>100.76426951426951</v>
      </c>
      <c r="M16" s="20">
        <f t="shared" si="6"/>
        <v>104.20760113946754</v>
      </c>
      <c r="N16" s="21"/>
      <c r="O16" s="23"/>
      <c r="P16" s="2"/>
    </row>
    <row r="17" spans="1:16" ht="36" customHeight="1" x14ac:dyDescent="0.25">
      <c r="A17" s="12" t="s">
        <v>26</v>
      </c>
      <c r="B17" s="10" t="s">
        <v>27</v>
      </c>
      <c r="C17" s="14">
        <f t="shared" ref="C17" si="8">C18+C19</f>
        <v>75029.560000000012</v>
      </c>
      <c r="D17" s="14">
        <f t="shared" ref="D17:F17" si="9">D18+D19</f>
        <v>78428</v>
      </c>
      <c r="E17" s="14">
        <f t="shared" si="9"/>
        <v>75112</v>
      </c>
      <c r="F17" s="14">
        <f t="shared" si="9"/>
        <v>75438.16</v>
      </c>
      <c r="G17" s="17">
        <f t="shared" si="0"/>
        <v>408.59999999999127</v>
      </c>
      <c r="H17" s="17">
        <f t="shared" si="1"/>
        <v>100.54458536075647</v>
      </c>
      <c r="I17" s="17">
        <f t="shared" si="2"/>
        <v>-3316</v>
      </c>
      <c r="J17" s="17">
        <f t="shared" si="3"/>
        <v>96.187790074973222</v>
      </c>
      <c r="K17" s="17">
        <f t="shared" si="4"/>
        <v>326.16000000000349</v>
      </c>
      <c r="L17" s="17">
        <f t="shared" si="5"/>
        <v>95.771918192482275</v>
      </c>
      <c r="M17" s="20">
        <f t="shared" si="6"/>
        <v>100.43423154755567</v>
      </c>
      <c r="N17" s="24"/>
      <c r="O17" s="24"/>
      <c r="P17" s="2"/>
    </row>
    <row r="18" spans="1:16" ht="45.75" customHeight="1" x14ac:dyDescent="0.25">
      <c r="A18" s="12" t="s">
        <v>28</v>
      </c>
      <c r="B18" s="10" t="s">
        <v>29</v>
      </c>
      <c r="C18" s="14">
        <v>68534.070000000007</v>
      </c>
      <c r="D18" s="14">
        <v>72000</v>
      </c>
      <c r="E18" s="14">
        <v>65112</v>
      </c>
      <c r="F18" s="14">
        <v>65134.1</v>
      </c>
      <c r="G18" s="17">
        <f t="shared" si="0"/>
        <v>-3399.9700000000084</v>
      </c>
      <c r="H18" s="17">
        <f t="shared" si="1"/>
        <v>95.039007605997995</v>
      </c>
      <c r="I18" s="17">
        <f t="shared" si="2"/>
        <v>-6888</v>
      </c>
      <c r="J18" s="17">
        <f t="shared" si="3"/>
        <v>90.464027777777773</v>
      </c>
      <c r="K18" s="17">
        <f t="shared" si="4"/>
        <v>22.099999999998545</v>
      </c>
      <c r="L18" s="17">
        <f t="shared" si="5"/>
        <v>90.433333333333337</v>
      </c>
      <c r="M18" s="20">
        <f t="shared" si="6"/>
        <v>100.03394151615677</v>
      </c>
      <c r="N18" s="22"/>
      <c r="O18" s="24"/>
      <c r="P18" s="2"/>
    </row>
    <row r="19" spans="1:16" ht="45.75" customHeight="1" x14ac:dyDescent="0.25">
      <c r="A19" s="12" t="s">
        <v>30</v>
      </c>
      <c r="B19" s="10" t="s">
        <v>31</v>
      </c>
      <c r="C19" s="14">
        <v>6495.49</v>
      </c>
      <c r="D19" s="14">
        <v>6428</v>
      </c>
      <c r="E19" s="14">
        <v>10000</v>
      </c>
      <c r="F19" s="14">
        <v>10304.06</v>
      </c>
      <c r="G19" s="17">
        <f t="shared" si="0"/>
        <v>3808.5699999999997</v>
      </c>
      <c r="H19" s="17">
        <f t="shared" si="1"/>
        <v>158.63406763769939</v>
      </c>
      <c r="I19" s="17">
        <f t="shared" si="2"/>
        <v>3572</v>
      </c>
      <c r="J19" s="17">
        <f t="shared" si="3"/>
        <v>160.29962663347851</v>
      </c>
      <c r="K19" s="17">
        <f t="shared" si="4"/>
        <v>304.05999999999949</v>
      </c>
      <c r="L19" s="17">
        <f t="shared" si="5"/>
        <v>155.56938394523959</v>
      </c>
      <c r="M19" s="20">
        <f t="shared" si="6"/>
        <v>103.0406</v>
      </c>
      <c r="N19" s="24"/>
      <c r="O19" s="23"/>
      <c r="P19" s="2"/>
    </row>
    <row r="20" spans="1:16" ht="48.75" customHeight="1" x14ac:dyDescent="0.25">
      <c r="A20" s="12" t="s">
        <v>32</v>
      </c>
      <c r="B20" s="10" t="s">
        <v>33</v>
      </c>
      <c r="C20" s="14" t="s">
        <v>21</v>
      </c>
      <c r="D20" s="14" t="s">
        <v>21</v>
      </c>
      <c r="E20" s="14" t="s">
        <v>21</v>
      </c>
      <c r="F20" s="14" t="s">
        <v>21</v>
      </c>
      <c r="G20" s="17">
        <v>0</v>
      </c>
      <c r="H20" s="17"/>
      <c r="I20" s="17"/>
      <c r="J20" s="17"/>
      <c r="K20" s="17"/>
      <c r="L20" s="17">
        <v>0</v>
      </c>
      <c r="M20" s="20"/>
      <c r="N20" s="21"/>
      <c r="O20" s="23"/>
      <c r="P20" s="2"/>
    </row>
    <row r="21" spans="1:16" ht="45" customHeight="1" x14ac:dyDescent="0.25">
      <c r="A21" s="12" t="s">
        <v>34</v>
      </c>
      <c r="B21" s="10" t="s">
        <v>35</v>
      </c>
      <c r="C21" s="14">
        <v>0</v>
      </c>
      <c r="D21" s="14" t="s">
        <v>21</v>
      </c>
      <c r="E21" s="14">
        <v>0</v>
      </c>
      <c r="F21" s="14">
        <v>0</v>
      </c>
      <c r="G21" s="17">
        <f t="shared" si="0"/>
        <v>0</v>
      </c>
      <c r="H21" s="17"/>
      <c r="I21" s="17"/>
      <c r="J21" s="17"/>
      <c r="K21" s="17"/>
      <c r="L21" s="17">
        <v>0</v>
      </c>
      <c r="M21" s="20"/>
      <c r="N21" s="21"/>
      <c r="O21" s="23"/>
      <c r="P21" s="2"/>
    </row>
    <row r="22" spans="1:16" ht="30.75" customHeight="1" x14ac:dyDescent="0.25">
      <c r="A22" s="12" t="s">
        <v>36</v>
      </c>
      <c r="B22" s="10" t="s">
        <v>37</v>
      </c>
      <c r="C22" s="14">
        <v>72.89</v>
      </c>
      <c r="D22" s="14">
        <v>0</v>
      </c>
      <c r="E22" s="14">
        <v>0</v>
      </c>
      <c r="F22" s="14">
        <v>49.04</v>
      </c>
      <c r="G22" s="17">
        <f t="shared" si="0"/>
        <v>-23.85</v>
      </c>
      <c r="H22" s="17">
        <f t="shared" si="1"/>
        <v>67.27946220332008</v>
      </c>
      <c r="I22" s="17">
        <f t="shared" si="2"/>
        <v>0</v>
      </c>
      <c r="J22" s="17">
        <v>0</v>
      </c>
      <c r="K22" s="17">
        <f t="shared" si="4"/>
        <v>49.04</v>
      </c>
      <c r="L22" s="17">
        <v>0</v>
      </c>
      <c r="M22" s="20">
        <v>0</v>
      </c>
      <c r="N22" s="21"/>
      <c r="O22" s="23"/>
      <c r="P22" s="2"/>
    </row>
    <row r="23" spans="1:16" ht="23.25" customHeight="1" x14ac:dyDescent="0.25">
      <c r="A23" s="12" t="s">
        <v>38</v>
      </c>
      <c r="B23" s="10" t="s">
        <v>39</v>
      </c>
      <c r="C23" s="14">
        <v>4135.3100000000004</v>
      </c>
      <c r="D23" s="14">
        <v>3682</v>
      </c>
      <c r="E23" s="14">
        <v>7445</v>
      </c>
      <c r="F23" s="14">
        <v>8101.7</v>
      </c>
      <c r="G23" s="17">
        <f t="shared" si="0"/>
        <v>3966.3899999999994</v>
      </c>
      <c r="H23" s="17">
        <f t="shared" si="1"/>
        <v>195.91517927313791</v>
      </c>
      <c r="I23" s="17">
        <f t="shared" si="2"/>
        <v>3763</v>
      </c>
      <c r="J23" s="17">
        <f t="shared" si="3"/>
        <v>220.03530689842475</v>
      </c>
      <c r="K23" s="17">
        <f t="shared" si="4"/>
        <v>656.69999999999982</v>
      </c>
      <c r="L23" s="17">
        <f t="shared" si="5"/>
        <v>202.19989136338947</v>
      </c>
      <c r="M23" s="20">
        <f t="shared" si="6"/>
        <v>108.8206850235057</v>
      </c>
      <c r="N23" s="24" t="s">
        <v>114</v>
      </c>
      <c r="O23" s="24" t="s">
        <v>114</v>
      </c>
      <c r="P23" s="2"/>
    </row>
    <row r="24" spans="1:16" ht="30.75" customHeight="1" x14ac:dyDescent="0.25">
      <c r="A24" s="12" t="s">
        <v>40</v>
      </c>
      <c r="B24" s="10" t="s">
        <v>41</v>
      </c>
      <c r="C24" s="14">
        <v>2910.56</v>
      </c>
      <c r="D24" s="14">
        <v>2546</v>
      </c>
      <c r="E24" s="14">
        <v>2746</v>
      </c>
      <c r="F24" s="14">
        <v>5303.31</v>
      </c>
      <c r="G24" s="17">
        <f t="shared" si="0"/>
        <v>2392.7500000000005</v>
      </c>
      <c r="H24" s="17">
        <f t="shared" si="1"/>
        <v>182.20926557088671</v>
      </c>
      <c r="I24" s="17">
        <f t="shared" si="2"/>
        <v>200</v>
      </c>
      <c r="J24" s="17">
        <f t="shared" si="3"/>
        <v>208.29968578161825</v>
      </c>
      <c r="K24" s="17">
        <f t="shared" si="4"/>
        <v>2557.3100000000004</v>
      </c>
      <c r="L24" s="17">
        <f t="shared" si="5"/>
        <v>107.85545954438334</v>
      </c>
      <c r="M24" s="20">
        <f t="shared" si="6"/>
        <v>193.12855061908232</v>
      </c>
      <c r="N24" s="22" t="s">
        <v>117</v>
      </c>
      <c r="O24" s="22" t="s">
        <v>109</v>
      </c>
      <c r="P24" s="2"/>
    </row>
    <row r="25" spans="1:16" ht="44.25" customHeight="1" x14ac:dyDescent="0.25">
      <c r="A25" s="12" t="s">
        <v>42</v>
      </c>
      <c r="B25" s="10" t="s">
        <v>43</v>
      </c>
      <c r="C25" s="14">
        <f t="shared" ref="C25:F25" si="10">C26</f>
        <v>66410.850000000006</v>
      </c>
      <c r="D25" s="14">
        <f t="shared" si="10"/>
        <v>57475</v>
      </c>
      <c r="E25" s="14">
        <f t="shared" si="10"/>
        <v>70800</v>
      </c>
      <c r="F25" s="14">
        <f t="shared" si="10"/>
        <v>70208.490000000005</v>
      </c>
      <c r="G25" s="17">
        <f t="shared" si="0"/>
        <v>3797.6399999999994</v>
      </c>
      <c r="H25" s="17">
        <f t="shared" si="1"/>
        <v>105.718402941688</v>
      </c>
      <c r="I25" s="17">
        <f t="shared" si="2"/>
        <v>13325</v>
      </c>
      <c r="J25" s="17">
        <f t="shared" si="3"/>
        <v>122.15483253588518</v>
      </c>
      <c r="K25" s="17">
        <f t="shared" si="4"/>
        <v>-591.50999999999476</v>
      </c>
      <c r="L25" s="17">
        <f t="shared" si="5"/>
        <v>123.18399304045238</v>
      </c>
      <c r="M25" s="20">
        <f t="shared" si="6"/>
        <v>99.164533898305095</v>
      </c>
      <c r="N25" s="21"/>
      <c r="O25" s="23"/>
      <c r="P25" s="2"/>
    </row>
    <row r="26" spans="1:16" ht="48.75" customHeight="1" x14ac:dyDescent="0.25">
      <c r="A26" s="12" t="s">
        <v>44</v>
      </c>
      <c r="B26" s="10" t="s">
        <v>45</v>
      </c>
      <c r="C26" s="14">
        <v>66410.850000000006</v>
      </c>
      <c r="D26" s="14">
        <v>57475</v>
      </c>
      <c r="E26" s="14">
        <v>70800</v>
      </c>
      <c r="F26" s="14">
        <v>70208.490000000005</v>
      </c>
      <c r="G26" s="17">
        <f t="shared" si="0"/>
        <v>3797.6399999999994</v>
      </c>
      <c r="H26" s="17">
        <f t="shared" si="1"/>
        <v>105.718402941688</v>
      </c>
      <c r="I26" s="17">
        <f t="shared" si="2"/>
        <v>13325</v>
      </c>
      <c r="J26" s="17">
        <f t="shared" si="3"/>
        <v>122.15483253588518</v>
      </c>
      <c r="K26" s="17">
        <f t="shared" si="4"/>
        <v>-591.50999999999476</v>
      </c>
      <c r="L26" s="17">
        <f t="shared" si="5"/>
        <v>123.18399304045238</v>
      </c>
      <c r="M26" s="20">
        <f t="shared" si="6"/>
        <v>99.164533898305095</v>
      </c>
      <c r="N26" s="22" t="s">
        <v>110</v>
      </c>
      <c r="O26" s="22"/>
      <c r="P26" s="2"/>
    </row>
    <row r="27" spans="1:16" ht="33.75" hidden="1" customHeight="1" x14ac:dyDescent="0.25">
      <c r="A27" s="12" t="s">
        <v>46</v>
      </c>
      <c r="B27" s="10" t="s">
        <v>47</v>
      </c>
      <c r="C27" s="14" t="s">
        <v>21</v>
      </c>
      <c r="D27" s="14" t="s">
        <v>21</v>
      </c>
      <c r="E27" s="14" t="s">
        <v>21</v>
      </c>
      <c r="F27" s="14" t="s">
        <v>21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 t="e">
        <f t="shared" si="5"/>
        <v>#VALUE!</v>
      </c>
      <c r="M27" s="20">
        <v>0</v>
      </c>
      <c r="N27" s="21"/>
      <c r="O27" s="23"/>
      <c r="P27" s="2"/>
    </row>
    <row r="28" spans="1:16" ht="13.5" customHeight="1" x14ac:dyDescent="0.25">
      <c r="A28" s="12" t="s">
        <v>48</v>
      </c>
      <c r="B28" s="10" t="s">
        <v>49</v>
      </c>
      <c r="C28" s="14">
        <f t="shared" ref="C28" si="11">C31</f>
        <v>0</v>
      </c>
      <c r="D28" s="14">
        <f t="shared" ref="D28:F28" si="12">D31</f>
        <v>0</v>
      </c>
      <c r="E28" s="14">
        <f t="shared" si="12"/>
        <v>0</v>
      </c>
      <c r="F28" s="14">
        <f t="shared" si="12"/>
        <v>0</v>
      </c>
      <c r="G28" s="17">
        <f t="shared" si="0"/>
        <v>0</v>
      </c>
      <c r="H28" s="17">
        <v>0</v>
      </c>
      <c r="I28" s="17">
        <f t="shared" si="2"/>
        <v>0</v>
      </c>
      <c r="J28" s="17">
        <v>0</v>
      </c>
      <c r="K28" s="17">
        <f t="shared" si="4"/>
        <v>0</v>
      </c>
      <c r="L28" s="17">
        <v>0</v>
      </c>
      <c r="M28" s="20">
        <v>0</v>
      </c>
      <c r="N28" s="21"/>
      <c r="O28" s="23"/>
      <c r="P28" s="2"/>
    </row>
    <row r="29" spans="1:16" ht="1.5" hidden="1" customHeight="1" x14ac:dyDescent="0.25">
      <c r="A29" s="12" t="s">
        <v>50</v>
      </c>
      <c r="B29" s="10" t="s">
        <v>51</v>
      </c>
      <c r="C29" s="14"/>
      <c r="D29" s="14" t="s">
        <v>21</v>
      </c>
      <c r="E29" s="14" t="s">
        <v>21</v>
      </c>
      <c r="F29" s="14"/>
      <c r="G29" s="17"/>
      <c r="H29" s="17"/>
      <c r="I29" s="17"/>
      <c r="J29" s="17">
        <v>0</v>
      </c>
      <c r="K29" s="17"/>
      <c r="L29" s="17" t="e">
        <f t="shared" si="5"/>
        <v>#VALUE!</v>
      </c>
      <c r="M29" s="20"/>
      <c r="N29" s="21"/>
      <c r="O29" s="23"/>
      <c r="P29" s="2"/>
    </row>
    <row r="30" spans="1:16" ht="1.5" hidden="1" customHeight="1" x14ac:dyDescent="0.25">
      <c r="A30" s="12" t="s">
        <v>52</v>
      </c>
      <c r="B30" s="10" t="s">
        <v>53</v>
      </c>
      <c r="C30" s="14" t="s">
        <v>21</v>
      </c>
      <c r="D30" s="14" t="s">
        <v>21</v>
      </c>
      <c r="E30" s="14" t="s">
        <v>21</v>
      </c>
      <c r="F30" s="14" t="s">
        <v>21</v>
      </c>
      <c r="G30" s="17"/>
      <c r="H30" s="17"/>
      <c r="I30" s="17"/>
      <c r="J30" s="17">
        <v>0</v>
      </c>
      <c r="K30" s="17"/>
      <c r="L30" s="17" t="e">
        <f t="shared" si="5"/>
        <v>#VALUE!</v>
      </c>
      <c r="M30" s="20"/>
      <c r="N30" s="21"/>
      <c r="O30" s="23"/>
      <c r="P30" s="2"/>
    </row>
    <row r="31" spans="1:16" ht="26.25" customHeight="1" x14ac:dyDescent="0.25">
      <c r="A31" s="12" t="s">
        <v>54</v>
      </c>
      <c r="B31" s="10" t="s">
        <v>55</v>
      </c>
      <c r="C31" s="14">
        <v>0</v>
      </c>
      <c r="D31" s="14">
        <v>0</v>
      </c>
      <c r="E31" s="14">
        <v>0</v>
      </c>
      <c r="F31" s="14">
        <v>0</v>
      </c>
      <c r="G31" s="17">
        <f t="shared" si="0"/>
        <v>0</v>
      </c>
      <c r="H31" s="17">
        <v>0</v>
      </c>
      <c r="I31" s="17">
        <f t="shared" si="2"/>
        <v>0</v>
      </c>
      <c r="J31" s="17">
        <v>0</v>
      </c>
      <c r="K31" s="17">
        <f t="shared" si="4"/>
        <v>0</v>
      </c>
      <c r="L31" s="17">
        <v>0</v>
      </c>
      <c r="M31" s="20"/>
      <c r="N31" s="21"/>
      <c r="O31" s="23"/>
      <c r="P31" s="2"/>
    </row>
    <row r="32" spans="1:16" ht="13.15" customHeight="1" x14ac:dyDescent="0.25">
      <c r="A32" s="12" t="s">
        <v>56</v>
      </c>
      <c r="B32" s="10" t="s">
        <v>57</v>
      </c>
      <c r="C32" s="14">
        <f t="shared" ref="C32:F33" si="13">C33</f>
        <v>4002.81</v>
      </c>
      <c r="D32" s="14">
        <f t="shared" si="13"/>
        <v>1976</v>
      </c>
      <c r="E32" s="14">
        <f t="shared" si="13"/>
        <v>7394</v>
      </c>
      <c r="F32" s="14">
        <f t="shared" si="13"/>
        <v>7695.89</v>
      </c>
      <c r="G32" s="17">
        <f t="shared" si="0"/>
        <v>3693.0800000000004</v>
      </c>
      <c r="H32" s="17">
        <f t="shared" si="1"/>
        <v>192.26218581446534</v>
      </c>
      <c r="I32" s="17">
        <f t="shared" si="2"/>
        <v>5418</v>
      </c>
      <c r="J32" s="17">
        <f t="shared" si="3"/>
        <v>389.46811740890689</v>
      </c>
      <c r="K32" s="17">
        <f t="shared" si="4"/>
        <v>301.89000000000033</v>
      </c>
      <c r="L32" s="17">
        <f t="shared" si="5"/>
        <v>374.19028340080973</v>
      </c>
      <c r="M32" s="20">
        <f t="shared" si="6"/>
        <v>104.08290505815528</v>
      </c>
      <c r="N32" s="21"/>
      <c r="O32" s="23"/>
      <c r="P32" s="2"/>
    </row>
    <row r="33" spans="1:16" ht="34.5" customHeight="1" x14ac:dyDescent="0.25">
      <c r="A33" s="12" t="s">
        <v>58</v>
      </c>
      <c r="B33" s="10" t="s">
        <v>59</v>
      </c>
      <c r="C33" s="14">
        <f t="shared" si="13"/>
        <v>4002.81</v>
      </c>
      <c r="D33" s="14">
        <f>D34</f>
        <v>1976</v>
      </c>
      <c r="E33" s="14">
        <f t="shared" si="13"/>
        <v>7394</v>
      </c>
      <c r="F33" s="14">
        <f t="shared" si="13"/>
        <v>7695.89</v>
      </c>
      <c r="G33" s="17">
        <f t="shared" si="0"/>
        <v>3693.0800000000004</v>
      </c>
      <c r="H33" s="17">
        <f t="shared" si="1"/>
        <v>192.26218581446534</v>
      </c>
      <c r="I33" s="17">
        <f t="shared" si="2"/>
        <v>5418</v>
      </c>
      <c r="J33" s="17">
        <f t="shared" si="3"/>
        <v>389.46811740890689</v>
      </c>
      <c r="K33" s="17">
        <f t="shared" si="4"/>
        <v>301.89000000000033</v>
      </c>
      <c r="L33" s="17">
        <f t="shared" si="5"/>
        <v>374.19028340080973</v>
      </c>
      <c r="M33" s="20">
        <f t="shared" si="6"/>
        <v>104.08290505815528</v>
      </c>
      <c r="N33" s="21"/>
      <c r="O33" s="23"/>
      <c r="P33" s="2"/>
    </row>
    <row r="34" spans="1:16" ht="22.5" customHeight="1" x14ac:dyDescent="0.25">
      <c r="A34" s="12" t="s">
        <v>60</v>
      </c>
      <c r="B34" s="10" t="s">
        <v>61</v>
      </c>
      <c r="C34" s="14">
        <v>4002.81</v>
      </c>
      <c r="D34" s="14">
        <v>1976</v>
      </c>
      <c r="E34" s="14">
        <v>7394</v>
      </c>
      <c r="F34" s="14">
        <v>7695.89</v>
      </c>
      <c r="G34" s="17">
        <f t="shared" si="0"/>
        <v>3693.0800000000004</v>
      </c>
      <c r="H34" s="17">
        <f t="shared" si="1"/>
        <v>192.26218581446534</v>
      </c>
      <c r="I34" s="17">
        <f t="shared" si="2"/>
        <v>5418</v>
      </c>
      <c r="J34" s="17">
        <f t="shared" si="3"/>
        <v>389.46811740890689</v>
      </c>
      <c r="K34" s="17">
        <f t="shared" si="4"/>
        <v>301.89000000000033</v>
      </c>
      <c r="L34" s="17">
        <f t="shared" si="5"/>
        <v>374.19028340080973</v>
      </c>
      <c r="M34" s="20">
        <f t="shared" si="6"/>
        <v>104.08290505815528</v>
      </c>
      <c r="N34" s="30" t="s">
        <v>118</v>
      </c>
      <c r="O34" s="23"/>
      <c r="P34" s="2"/>
    </row>
    <row r="35" spans="1:16" ht="13.15" customHeight="1" x14ac:dyDescent="0.25">
      <c r="A35" s="12" t="s">
        <v>62</v>
      </c>
      <c r="B35" s="10" t="s">
        <v>63</v>
      </c>
      <c r="C35" s="14" t="s">
        <v>21</v>
      </c>
      <c r="D35" s="14" t="s">
        <v>21</v>
      </c>
      <c r="E35" s="14" t="s">
        <v>21</v>
      </c>
      <c r="F35" s="14" t="s">
        <v>21</v>
      </c>
      <c r="G35" s="17"/>
      <c r="H35" s="17"/>
      <c r="I35" s="17"/>
      <c r="J35" s="17"/>
      <c r="K35" s="17"/>
      <c r="L35" s="17"/>
      <c r="M35" s="20"/>
      <c r="N35" s="21"/>
      <c r="O35" s="23"/>
      <c r="P35" s="2"/>
    </row>
    <row r="36" spans="1:16" ht="13.15" customHeight="1" x14ac:dyDescent="0.25">
      <c r="A36" s="12" t="s">
        <v>64</v>
      </c>
      <c r="B36" s="10" t="s">
        <v>65</v>
      </c>
      <c r="C36" s="14" t="s">
        <v>21</v>
      </c>
      <c r="D36" s="14" t="s">
        <v>21</v>
      </c>
      <c r="E36" s="14" t="s">
        <v>21</v>
      </c>
      <c r="F36" s="14" t="s">
        <v>21</v>
      </c>
      <c r="G36" s="17"/>
      <c r="H36" s="17"/>
      <c r="I36" s="17"/>
      <c r="J36" s="17"/>
      <c r="K36" s="17"/>
      <c r="L36" s="17"/>
      <c r="M36" s="20"/>
      <c r="N36" s="21"/>
      <c r="O36" s="23"/>
      <c r="P36" s="2"/>
    </row>
    <row r="37" spans="1:16" ht="13.15" customHeight="1" x14ac:dyDescent="0.25">
      <c r="A37" s="12" t="s">
        <v>66</v>
      </c>
      <c r="B37" s="10" t="s">
        <v>67</v>
      </c>
      <c r="C37" s="14" t="s">
        <v>21</v>
      </c>
      <c r="D37" s="14" t="s">
        <v>21</v>
      </c>
      <c r="E37" s="14" t="s">
        <v>21</v>
      </c>
      <c r="F37" s="14" t="s">
        <v>21</v>
      </c>
      <c r="G37" s="17"/>
      <c r="H37" s="17"/>
      <c r="I37" s="17"/>
      <c r="J37" s="17"/>
      <c r="K37" s="17"/>
      <c r="L37" s="17"/>
      <c r="M37" s="20"/>
      <c r="N37" s="21"/>
      <c r="O37" s="23"/>
      <c r="P37" s="2"/>
    </row>
    <row r="38" spans="1:16" ht="37.5" customHeight="1" x14ac:dyDescent="0.25">
      <c r="A38" s="12" t="s">
        <v>68</v>
      </c>
      <c r="B38" s="10" t="s">
        <v>69</v>
      </c>
      <c r="C38" s="14">
        <f t="shared" ref="C38" si="14">C39+C41+C44</f>
        <v>87138.31</v>
      </c>
      <c r="D38" s="14">
        <f t="shared" ref="D38:F38" si="15">D39+D41+D44</f>
        <v>84836</v>
      </c>
      <c r="E38" s="14">
        <f>E39+E41</f>
        <v>89942</v>
      </c>
      <c r="F38" s="14">
        <f>F39+F41+F44</f>
        <v>100599.59</v>
      </c>
      <c r="G38" s="17">
        <f t="shared" si="0"/>
        <v>13461.279999999999</v>
      </c>
      <c r="H38" s="17">
        <f t="shared" si="1"/>
        <v>115.44817658272235</v>
      </c>
      <c r="I38" s="17">
        <f t="shared" si="2"/>
        <v>5106</v>
      </c>
      <c r="J38" s="17">
        <f t="shared" si="3"/>
        <v>118.58125088405865</v>
      </c>
      <c r="K38" s="17">
        <f t="shared" si="4"/>
        <v>10657.589999999997</v>
      </c>
      <c r="L38" s="17">
        <f t="shared" si="5"/>
        <v>106.01867131877975</v>
      </c>
      <c r="M38" s="20">
        <f t="shared" si="6"/>
        <v>111.84940294856685</v>
      </c>
      <c r="N38" s="21"/>
      <c r="O38" s="23"/>
      <c r="P38" s="2"/>
    </row>
    <row r="39" spans="1:16" ht="24" customHeight="1" x14ac:dyDescent="0.25">
      <c r="A39" s="12" t="s">
        <v>70</v>
      </c>
      <c r="B39" s="10" t="s">
        <v>71</v>
      </c>
      <c r="C39" s="14">
        <v>0</v>
      </c>
      <c r="D39" s="14">
        <v>0</v>
      </c>
      <c r="E39" s="14">
        <f>E40</f>
        <v>68.14</v>
      </c>
      <c r="F39" s="14">
        <f>F40</f>
        <v>68.14</v>
      </c>
      <c r="G39" s="17">
        <f t="shared" si="0"/>
        <v>68.14</v>
      </c>
      <c r="H39" s="17" t="e">
        <f t="shared" si="1"/>
        <v>#DIV/0!</v>
      </c>
      <c r="I39" s="17">
        <f t="shared" si="2"/>
        <v>68.14</v>
      </c>
      <c r="J39" s="17">
        <v>0</v>
      </c>
      <c r="K39" s="17">
        <f t="shared" si="4"/>
        <v>0</v>
      </c>
      <c r="L39" s="17">
        <v>0</v>
      </c>
      <c r="M39" s="20">
        <v>0</v>
      </c>
      <c r="N39" s="21"/>
      <c r="O39" s="23"/>
      <c r="P39" s="2"/>
    </row>
    <row r="40" spans="1:16" ht="24" customHeight="1" x14ac:dyDescent="0.25">
      <c r="A40" s="12" t="s">
        <v>72</v>
      </c>
      <c r="B40" s="10" t="s">
        <v>73</v>
      </c>
      <c r="C40" s="14">
        <v>0</v>
      </c>
      <c r="D40" s="14">
        <v>0</v>
      </c>
      <c r="E40" s="14">
        <v>68.14</v>
      </c>
      <c r="F40" s="14">
        <v>68.14</v>
      </c>
      <c r="G40" s="17">
        <f t="shared" si="0"/>
        <v>68.14</v>
      </c>
      <c r="H40" s="17" t="e">
        <f t="shared" si="1"/>
        <v>#DIV/0!</v>
      </c>
      <c r="I40" s="17">
        <f t="shared" si="2"/>
        <v>68.14</v>
      </c>
      <c r="J40" s="17">
        <v>0</v>
      </c>
      <c r="K40" s="17">
        <f t="shared" si="4"/>
        <v>0</v>
      </c>
      <c r="L40" s="17">
        <v>0</v>
      </c>
      <c r="M40" s="20">
        <v>0</v>
      </c>
      <c r="N40" s="21"/>
      <c r="O40" s="23"/>
      <c r="P40" s="2"/>
    </row>
    <row r="41" spans="1:16" ht="56.25" customHeight="1" x14ac:dyDescent="0.25">
      <c r="A41" s="12" t="s">
        <v>74</v>
      </c>
      <c r="B41" s="10" t="s">
        <v>75</v>
      </c>
      <c r="C41" s="14">
        <f>C42+C43+C45</f>
        <v>87138.31</v>
      </c>
      <c r="D41" s="14">
        <f t="shared" ref="D41" si="16">D42+D43</f>
        <v>84836</v>
      </c>
      <c r="E41" s="14">
        <f>E42+E43+E45</f>
        <v>89873.86</v>
      </c>
      <c r="F41" s="14">
        <f>F42+F43+F45</f>
        <v>100531.45</v>
      </c>
      <c r="G41" s="17">
        <f t="shared" si="0"/>
        <v>13393.14</v>
      </c>
      <c r="H41" s="17">
        <f t="shared" si="1"/>
        <v>115.36997905972702</v>
      </c>
      <c r="I41" s="17">
        <f t="shared" si="2"/>
        <v>5037.8600000000006</v>
      </c>
      <c r="J41" s="17">
        <f t="shared" si="3"/>
        <v>118.50093120844924</v>
      </c>
      <c r="K41" s="17">
        <f t="shared" si="4"/>
        <v>10657.589999999997</v>
      </c>
      <c r="L41" s="17">
        <f t="shared" si="5"/>
        <v>105.93835164317036</v>
      </c>
      <c r="M41" s="20">
        <f t="shared" si="6"/>
        <v>111.85838685464272</v>
      </c>
      <c r="N41" s="21"/>
      <c r="O41" s="23"/>
      <c r="P41" s="2"/>
    </row>
    <row r="42" spans="1:16" ht="22.5" customHeight="1" x14ac:dyDescent="0.25">
      <c r="A42" s="12" t="s">
        <v>76</v>
      </c>
      <c r="B42" s="10" t="s">
        <v>77</v>
      </c>
      <c r="C42" s="14">
        <v>86242.11</v>
      </c>
      <c r="D42" s="14">
        <v>84200</v>
      </c>
      <c r="E42" s="14">
        <v>89820</v>
      </c>
      <c r="F42" s="14">
        <v>100434.48</v>
      </c>
      <c r="G42" s="17">
        <f t="shared" si="0"/>
        <v>14192.369999999995</v>
      </c>
      <c r="H42" s="17">
        <f t="shared" si="1"/>
        <v>116.45642714446574</v>
      </c>
      <c r="I42" s="17">
        <f t="shared" si="2"/>
        <v>5620</v>
      </c>
      <c r="J42" s="17">
        <f t="shared" si="3"/>
        <v>119.28085510688835</v>
      </c>
      <c r="K42" s="17">
        <f t="shared" si="4"/>
        <v>10614.479999999996</v>
      </c>
      <c r="L42" s="17">
        <f t="shared" si="5"/>
        <v>106.67458432304038</v>
      </c>
      <c r="M42" s="20">
        <f t="shared" si="6"/>
        <v>111.81750167000668</v>
      </c>
      <c r="N42" s="31" t="s">
        <v>120</v>
      </c>
      <c r="O42" s="22" t="s">
        <v>119</v>
      </c>
      <c r="P42" s="2"/>
    </row>
    <row r="43" spans="1:16" ht="31.5" customHeight="1" x14ac:dyDescent="0.25">
      <c r="A43" s="12" t="s">
        <v>78</v>
      </c>
      <c r="B43" s="10" t="s">
        <v>79</v>
      </c>
      <c r="C43" s="14">
        <v>815.39</v>
      </c>
      <c r="D43" s="14">
        <v>636</v>
      </c>
      <c r="E43" s="14">
        <v>53.86</v>
      </c>
      <c r="F43" s="14">
        <v>76.709999999999994</v>
      </c>
      <c r="G43" s="17">
        <f t="shared" si="0"/>
        <v>-738.68</v>
      </c>
      <c r="H43" s="17">
        <f t="shared" si="1"/>
        <v>9.4077680619090245</v>
      </c>
      <c r="I43" s="17">
        <f t="shared" si="2"/>
        <v>-582.14</v>
      </c>
      <c r="J43" s="17">
        <f t="shared" si="3"/>
        <v>12.061320754716979</v>
      </c>
      <c r="K43" s="17">
        <f t="shared" si="4"/>
        <v>22.849999999999994</v>
      </c>
      <c r="L43" s="17">
        <f t="shared" si="5"/>
        <v>8.4685534591194962</v>
      </c>
      <c r="M43" s="20">
        <f t="shared" si="6"/>
        <v>142.42480505012995</v>
      </c>
      <c r="N43" s="21"/>
      <c r="O43" s="22" t="s">
        <v>121</v>
      </c>
      <c r="P43" s="2"/>
    </row>
    <row r="44" spans="1:16" ht="13.15" customHeight="1" x14ac:dyDescent="0.25">
      <c r="A44" s="12" t="s">
        <v>80</v>
      </c>
      <c r="B44" s="10" t="s">
        <v>81</v>
      </c>
      <c r="C44" s="14">
        <v>0</v>
      </c>
      <c r="D44" s="14">
        <v>0</v>
      </c>
      <c r="E44" s="14">
        <v>0</v>
      </c>
      <c r="F44" s="14">
        <v>0</v>
      </c>
      <c r="G44" s="17">
        <f t="shared" si="0"/>
        <v>0</v>
      </c>
      <c r="H44" s="17">
        <v>0</v>
      </c>
      <c r="I44" s="17">
        <f t="shared" si="2"/>
        <v>0</v>
      </c>
      <c r="J44" s="17">
        <v>0</v>
      </c>
      <c r="K44" s="17">
        <f t="shared" si="4"/>
        <v>0</v>
      </c>
      <c r="L44" s="17">
        <v>0</v>
      </c>
      <c r="M44" s="20">
        <v>0</v>
      </c>
      <c r="N44" s="21"/>
      <c r="O44" s="23"/>
      <c r="P44" s="2"/>
    </row>
    <row r="45" spans="1:16" ht="13.15" customHeight="1" x14ac:dyDescent="0.25">
      <c r="A45" s="12" t="s">
        <v>112</v>
      </c>
      <c r="B45" s="10" t="s">
        <v>111</v>
      </c>
      <c r="C45" s="14">
        <v>80.81</v>
      </c>
      <c r="D45" s="14">
        <v>0</v>
      </c>
      <c r="E45" s="14">
        <v>0</v>
      </c>
      <c r="F45" s="14">
        <v>20.260000000000002</v>
      </c>
      <c r="G45" s="17">
        <f t="shared" si="0"/>
        <v>-60.55</v>
      </c>
      <c r="H45" s="17"/>
      <c r="I45" s="17">
        <f t="shared" si="2"/>
        <v>0</v>
      </c>
      <c r="J45" s="17">
        <v>0</v>
      </c>
      <c r="K45" s="17">
        <f t="shared" si="4"/>
        <v>20.260000000000002</v>
      </c>
      <c r="L45" s="17">
        <v>0</v>
      </c>
      <c r="M45" s="20"/>
      <c r="N45" s="21"/>
      <c r="O45" s="23"/>
      <c r="P45" s="2"/>
    </row>
    <row r="46" spans="1:16" ht="13.15" customHeight="1" x14ac:dyDescent="0.25">
      <c r="A46" s="12" t="s">
        <v>82</v>
      </c>
      <c r="B46" s="10" t="s">
        <v>83</v>
      </c>
      <c r="C46" s="26">
        <f>C47</f>
        <v>124.03</v>
      </c>
      <c r="D46" s="14">
        <f t="shared" ref="C46:E46" si="17">D47</f>
        <v>49</v>
      </c>
      <c r="E46" s="14">
        <f t="shared" si="17"/>
        <v>1201</v>
      </c>
      <c r="F46" s="26">
        <f>F47</f>
        <v>1201.21</v>
      </c>
      <c r="G46" s="17">
        <f t="shared" si="0"/>
        <v>1077.18</v>
      </c>
      <c r="H46" s="17">
        <f t="shared" si="1"/>
        <v>968.48343142788042</v>
      </c>
      <c r="I46" s="17">
        <f t="shared" si="2"/>
        <v>1152</v>
      </c>
      <c r="J46" s="17">
        <f t="shared" si="3"/>
        <v>2451.4489795918371</v>
      </c>
      <c r="K46" s="17">
        <f t="shared" si="4"/>
        <v>0.21000000000003638</v>
      </c>
      <c r="L46" s="17">
        <f t="shared" si="5"/>
        <v>2451.0204081632655</v>
      </c>
      <c r="M46" s="20">
        <f t="shared" si="6"/>
        <v>100.01748542880932</v>
      </c>
      <c r="N46" s="21"/>
      <c r="O46" s="23"/>
      <c r="P46" s="2"/>
    </row>
    <row r="47" spans="1:16" ht="27" customHeight="1" x14ac:dyDescent="0.25">
      <c r="A47" s="12" t="s">
        <v>84</v>
      </c>
      <c r="B47" s="10" t="s">
        <v>85</v>
      </c>
      <c r="C47" s="27">
        <v>124.03</v>
      </c>
      <c r="D47" s="14">
        <v>49</v>
      </c>
      <c r="E47" s="14">
        <v>1201</v>
      </c>
      <c r="F47" s="27">
        <v>1201.21</v>
      </c>
      <c r="G47" s="17">
        <f t="shared" si="0"/>
        <v>1077.18</v>
      </c>
      <c r="H47" s="17">
        <f t="shared" si="1"/>
        <v>968.48343142788042</v>
      </c>
      <c r="I47" s="17">
        <f t="shared" si="2"/>
        <v>1152</v>
      </c>
      <c r="J47" s="17">
        <f t="shared" si="3"/>
        <v>2451.4489795918371</v>
      </c>
      <c r="K47" s="17">
        <f t="shared" si="4"/>
        <v>0.21000000000003638</v>
      </c>
      <c r="L47" s="17">
        <f>E47/D47*100</f>
        <v>2451.0204081632655</v>
      </c>
      <c r="M47" s="20">
        <f t="shared" si="6"/>
        <v>100.01748542880932</v>
      </c>
      <c r="N47" s="25" t="s">
        <v>122</v>
      </c>
      <c r="O47" s="23"/>
      <c r="P47" s="2"/>
    </row>
    <row r="48" spans="1:16" ht="13.15" customHeight="1" x14ac:dyDescent="0.25">
      <c r="A48" s="12" t="s">
        <v>116</v>
      </c>
      <c r="B48" s="10" t="s">
        <v>86</v>
      </c>
      <c r="C48" s="14">
        <v>8.33</v>
      </c>
      <c r="D48" s="14">
        <v>0</v>
      </c>
      <c r="E48" s="14">
        <v>0</v>
      </c>
      <c r="F48" s="14">
        <v>13.39</v>
      </c>
      <c r="G48" s="17">
        <f t="shared" si="0"/>
        <v>5.0600000000000005</v>
      </c>
      <c r="H48" s="17">
        <v>0</v>
      </c>
      <c r="I48" s="17">
        <f t="shared" si="2"/>
        <v>0</v>
      </c>
      <c r="J48" s="17">
        <v>0</v>
      </c>
      <c r="K48" s="17">
        <f t="shared" si="4"/>
        <v>13.39</v>
      </c>
      <c r="L48" s="17">
        <v>0</v>
      </c>
      <c r="M48" s="20">
        <v>0</v>
      </c>
      <c r="N48" s="21"/>
      <c r="O48" s="23"/>
      <c r="P48" s="2"/>
    </row>
    <row r="49" spans="1:16" ht="36" customHeight="1" x14ac:dyDescent="0.25">
      <c r="A49" s="12" t="s">
        <v>87</v>
      </c>
      <c r="B49" s="10" t="s">
        <v>88</v>
      </c>
      <c r="C49" s="14">
        <f t="shared" ref="C49:F50" si="18">C50</f>
        <v>11369.9</v>
      </c>
      <c r="D49" s="14">
        <v>0</v>
      </c>
      <c r="E49" s="14">
        <f t="shared" si="18"/>
        <v>4520</v>
      </c>
      <c r="F49" s="14">
        <f>F50+F52</f>
        <v>5054.3700000000008</v>
      </c>
      <c r="G49" s="17">
        <f t="shared" si="0"/>
        <v>-6315.5299999999988</v>
      </c>
      <c r="H49" s="17">
        <f t="shared" si="1"/>
        <v>44.453952981116821</v>
      </c>
      <c r="I49" s="17">
        <f t="shared" si="2"/>
        <v>4520</v>
      </c>
      <c r="J49" s="17">
        <v>0</v>
      </c>
      <c r="K49" s="17">
        <f t="shared" si="4"/>
        <v>534.3700000000008</v>
      </c>
      <c r="L49" s="17">
        <v>0</v>
      </c>
      <c r="M49" s="20">
        <f t="shared" si="6"/>
        <v>111.82234513274338</v>
      </c>
      <c r="N49" s="29"/>
      <c r="O49" s="23"/>
      <c r="P49" s="2"/>
    </row>
    <row r="50" spans="1:16" ht="21.75" customHeight="1" x14ac:dyDescent="0.25">
      <c r="A50" s="12" t="s">
        <v>89</v>
      </c>
      <c r="B50" s="10" t="s">
        <v>90</v>
      </c>
      <c r="C50" s="14">
        <f t="shared" si="18"/>
        <v>11369.9</v>
      </c>
      <c r="D50" s="14">
        <v>0</v>
      </c>
      <c r="E50" s="14">
        <f t="shared" si="18"/>
        <v>4520</v>
      </c>
      <c r="F50" s="14">
        <f t="shared" si="18"/>
        <v>5005.8500000000004</v>
      </c>
      <c r="G50" s="17">
        <f t="shared" si="0"/>
        <v>-6364.0499999999993</v>
      </c>
      <c r="H50" s="17">
        <f t="shared" si="1"/>
        <v>44.027212200635013</v>
      </c>
      <c r="I50" s="17">
        <f t="shared" si="2"/>
        <v>4520</v>
      </c>
      <c r="J50" s="17">
        <v>0</v>
      </c>
      <c r="K50" s="17">
        <f t="shared" si="4"/>
        <v>485.85000000000036</v>
      </c>
      <c r="L50" s="17">
        <v>0</v>
      </c>
      <c r="M50" s="20">
        <f t="shared" si="6"/>
        <v>110.74889380530975</v>
      </c>
      <c r="N50" s="21"/>
      <c r="O50" s="23"/>
      <c r="P50" s="2"/>
    </row>
    <row r="51" spans="1:16" ht="13.15" customHeight="1" x14ac:dyDescent="0.25">
      <c r="A51" s="12" t="s">
        <v>91</v>
      </c>
      <c r="B51" s="10" t="s">
        <v>92</v>
      </c>
      <c r="C51" s="14">
        <f>C52</f>
        <v>11369.9</v>
      </c>
      <c r="D51" s="14">
        <v>0</v>
      </c>
      <c r="E51" s="14">
        <v>4520</v>
      </c>
      <c r="F51" s="14">
        <v>5005.8500000000004</v>
      </c>
      <c r="G51" s="17">
        <f t="shared" si="0"/>
        <v>-6364.0499999999993</v>
      </c>
      <c r="H51" s="17">
        <f t="shared" si="1"/>
        <v>44.027212200635013</v>
      </c>
      <c r="I51" s="17">
        <f t="shared" si="2"/>
        <v>4520</v>
      </c>
      <c r="J51" s="17">
        <v>0</v>
      </c>
      <c r="K51" s="17">
        <f t="shared" si="4"/>
        <v>485.85000000000036</v>
      </c>
      <c r="L51" s="17">
        <v>0</v>
      </c>
      <c r="M51" s="20">
        <f t="shared" si="6"/>
        <v>110.74889380530975</v>
      </c>
      <c r="N51" s="30" t="s">
        <v>127</v>
      </c>
      <c r="O51" s="23"/>
      <c r="P51" s="2"/>
    </row>
    <row r="52" spans="1:16" ht="22.5" customHeight="1" x14ac:dyDescent="0.25">
      <c r="A52" s="12" t="s">
        <v>126</v>
      </c>
      <c r="B52" s="32" t="s">
        <v>125</v>
      </c>
      <c r="C52" s="14">
        <v>11369.9</v>
      </c>
      <c r="D52" s="14">
        <v>0</v>
      </c>
      <c r="E52" s="14">
        <v>0</v>
      </c>
      <c r="F52" s="14">
        <v>48.52</v>
      </c>
      <c r="G52" s="17">
        <f t="shared" si="0"/>
        <v>-11321.38</v>
      </c>
      <c r="H52" s="17">
        <f t="shared" si="1"/>
        <v>0.42674078048179848</v>
      </c>
      <c r="I52" s="17">
        <f t="shared" si="2"/>
        <v>0</v>
      </c>
      <c r="J52" s="17">
        <v>0</v>
      </c>
      <c r="K52" s="17">
        <f t="shared" si="4"/>
        <v>48.52</v>
      </c>
      <c r="L52" s="17">
        <v>0</v>
      </c>
      <c r="M52" s="20">
        <v>0</v>
      </c>
      <c r="N52" s="25"/>
      <c r="O52" s="23"/>
      <c r="P52" s="2"/>
    </row>
    <row r="53" spans="1:16" ht="13.15" customHeight="1" x14ac:dyDescent="0.25">
      <c r="A53" s="12" t="s">
        <v>93</v>
      </c>
      <c r="B53" s="10" t="s">
        <v>94</v>
      </c>
      <c r="C53" s="14" t="s">
        <v>21</v>
      </c>
      <c r="D53" s="14" t="s">
        <v>21</v>
      </c>
      <c r="E53" s="14" t="s">
        <v>21</v>
      </c>
      <c r="F53" s="14" t="s">
        <v>21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20">
        <v>0</v>
      </c>
      <c r="N53" s="21"/>
      <c r="O53" s="23"/>
      <c r="P53" s="2"/>
    </row>
    <row r="54" spans="1:16" ht="13.15" customHeight="1" x14ac:dyDescent="0.25">
      <c r="A54" s="12" t="s">
        <v>95</v>
      </c>
      <c r="B54" s="10" t="s">
        <v>96</v>
      </c>
      <c r="C54" s="14">
        <v>3003.16</v>
      </c>
      <c r="D54" s="14">
        <v>0</v>
      </c>
      <c r="E54" s="14">
        <v>1000</v>
      </c>
      <c r="F54" s="14">
        <v>1422.45</v>
      </c>
      <c r="G54" s="17">
        <f t="shared" si="0"/>
        <v>-1580.7099999999998</v>
      </c>
      <c r="H54" s="17">
        <f t="shared" si="1"/>
        <v>47.365108752114445</v>
      </c>
      <c r="I54" s="17">
        <f t="shared" si="2"/>
        <v>1000</v>
      </c>
      <c r="J54" s="17">
        <v>0</v>
      </c>
      <c r="K54" s="17">
        <f t="shared" si="4"/>
        <v>422.45000000000005</v>
      </c>
      <c r="L54" s="17">
        <v>0</v>
      </c>
      <c r="M54" s="20">
        <v>0</v>
      </c>
      <c r="N54" s="21"/>
      <c r="O54" s="23"/>
      <c r="P54" s="2"/>
    </row>
    <row r="55" spans="1:16" ht="13.15" customHeight="1" x14ac:dyDescent="0.25">
      <c r="A55" s="12" t="s">
        <v>97</v>
      </c>
      <c r="B55" s="10" t="s">
        <v>98</v>
      </c>
      <c r="C55" s="14">
        <v>12.6</v>
      </c>
      <c r="D55" s="14">
        <v>0</v>
      </c>
      <c r="E55" s="14">
        <v>0</v>
      </c>
      <c r="F55" s="14">
        <v>0</v>
      </c>
      <c r="G55" s="17">
        <f t="shared" si="0"/>
        <v>-12.6</v>
      </c>
      <c r="H55" s="17">
        <f t="shared" si="1"/>
        <v>0</v>
      </c>
      <c r="I55" s="17">
        <f t="shared" si="2"/>
        <v>0</v>
      </c>
      <c r="J55" s="17">
        <v>0</v>
      </c>
      <c r="K55" s="17">
        <f t="shared" si="4"/>
        <v>0</v>
      </c>
      <c r="L55" s="17">
        <v>0</v>
      </c>
      <c r="M55" s="20">
        <v>0</v>
      </c>
      <c r="N55" s="21"/>
      <c r="O55" s="23"/>
      <c r="P55" s="2"/>
    </row>
    <row r="56" spans="1:16" ht="13.15" customHeight="1" x14ac:dyDescent="0.25">
      <c r="A56" s="3"/>
      <c r="B56" s="3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2"/>
    </row>
    <row r="57" spans="1:16" ht="13.9" customHeight="1" x14ac:dyDescent="0.25">
      <c r="A57" s="37" t="s">
        <v>99</v>
      </c>
      <c r="B57" s="38"/>
      <c r="C57" s="39" t="s">
        <v>104</v>
      </c>
      <c r="D57" s="40"/>
      <c r="E57" s="49" t="s">
        <v>115</v>
      </c>
      <c r="F57" s="50"/>
      <c r="G57" s="3"/>
      <c r="H57" s="3"/>
      <c r="I57" s="3"/>
      <c r="J57" s="3"/>
      <c r="K57" s="3"/>
      <c r="L57" s="18"/>
      <c r="M57" s="3"/>
      <c r="N57" s="3"/>
      <c r="O57" s="3"/>
      <c r="P57" s="2"/>
    </row>
    <row r="58" spans="1:16" ht="13.9" customHeight="1" x14ac:dyDescent="0.25">
      <c r="A58" s="3"/>
      <c r="B58" s="3"/>
      <c r="C58" s="41" t="s">
        <v>100</v>
      </c>
      <c r="D58" s="42"/>
      <c r="E58" s="41"/>
      <c r="F58" s="42"/>
      <c r="G58" s="3"/>
      <c r="H58" s="3"/>
      <c r="I58" s="3"/>
      <c r="J58" s="3"/>
      <c r="K58" s="3"/>
      <c r="L58" s="18"/>
      <c r="M58" s="3"/>
      <c r="N58" s="3"/>
      <c r="O58" s="3"/>
      <c r="P58" s="2"/>
    </row>
    <row r="59" spans="1:16" x14ac:dyDescent="0.25">
      <c r="L59" s="19"/>
    </row>
    <row r="60" spans="1:16" x14ac:dyDescent="0.25">
      <c r="L60" s="19"/>
    </row>
  </sheetData>
  <mergeCells count="15">
    <mergeCell ref="A1:G2"/>
    <mergeCell ref="A3:G3"/>
    <mergeCell ref="A4:D4"/>
    <mergeCell ref="E4:G4"/>
    <mergeCell ref="C58:D58"/>
    <mergeCell ref="E58:F58"/>
    <mergeCell ref="A6:D6"/>
    <mergeCell ref="A8:D8"/>
    <mergeCell ref="A57:B57"/>
    <mergeCell ref="A9:B9"/>
    <mergeCell ref="C9:O9"/>
    <mergeCell ref="A5:D5"/>
    <mergeCell ref="E5:G5"/>
    <mergeCell ref="C57:D57"/>
    <mergeCell ref="E57:F57"/>
  </mergeCells>
  <phoneticPr fontId="0" type="noConversion"/>
  <pageMargins left="0.19685039370078741" right="0.19685039370078741" top="0.15748031496062992" bottom="0.35433070866141736" header="0.31496062992125984" footer="0.31496062992125984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9D17D5C3-C3A8-481C-AEEF-924DDA0B691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 бюджета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Maret-PC\Maret</dc:creator>
  <cp:lastModifiedBy>Адам</cp:lastModifiedBy>
  <cp:lastPrinted>2023-03-20T06:40:26Z</cp:lastPrinted>
  <dcterms:created xsi:type="dcterms:W3CDTF">2021-03-11T07:20:48Z</dcterms:created>
  <dcterms:modified xsi:type="dcterms:W3CDTF">2026-03-24T12:59:00Z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dohod_RA_an.xlsx</vt:lpwstr>
  </property>
  <property fmtid="{D5CDD505-2E9C-101B-9397-08002B2CF9AE}" pid="3" name="Название отчета">
    <vt:lpwstr>dohod_RA_an.xlsx</vt:lpwstr>
  </property>
  <property fmtid="{D5CDD505-2E9C-101B-9397-08002B2CF9AE}" pid="4" name="Версия клиента">
    <vt:lpwstr>19.2.4.32873</vt:lpwstr>
  </property>
  <property fmtid="{D5CDD505-2E9C-101B-9397-08002B2CF9AE}" pid="5" name="Версия базы">
    <vt:lpwstr>19.2.0.79247202</vt:lpwstr>
  </property>
  <property fmtid="{D5CDD505-2E9C-101B-9397-08002B2CF9AE}" pid="6" name="Тип сервера">
    <vt:lpwstr>MSSQL</vt:lpwstr>
  </property>
  <property fmtid="{D5CDD505-2E9C-101B-9397-08002B2CF9AE}" pid="7" name="Сервер">
    <vt:lpwstr>subd2018</vt:lpwstr>
  </property>
  <property fmtid="{D5CDD505-2E9C-101B-9397-08002B2CF9AE}" pid="8" name="База">
    <vt:lpwstr>svod_smart</vt:lpwstr>
  </property>
  <property fmtid="{D5CDD505-2E9C-101B-9397-08002B2CF9AE}" pid="9" name="Пользователь">
    <vt:lpwstr>ter00227</vt:lpwstr>
  </property>
  <property fmtid="{D5CDD505-2E9C-101B-9397-08002B2CF9AE}" pid="10" name="Шаблон">
    <vt:lpwstr>dohod_RA_an.xlt</vt:lpwstr>
  </property>
  <property fmtid="{D5CDD505-2E9C-101B-9397-08002B2CF9AE}" pid="11" name="Локальная база">
    <vt:lpwstr>не используется</vt:lpwstr>
  </property>
</Properties>
</file>